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40" windowWidth="19420" windowHeight="10960"/>
  </bookViews>
  <sheets>
    <sheet name="прил3 дох 2018 " sheetId="1" r:id="rId1"/>
  </sheets>
  <definedNames>
    <definedName name="_xlnm.Print_Area" localSheetId="0">'прил3 дох 2018 '!$A$1:$L$123</definedName>
  </definedNames>
  <calcPr calcId="144525"/>
</workbook>
</file>

<file path=xl/calcChain.xml><?xml version="1.0" encoding="utf-8"?>
<calcChain xmlns="http://schemas.openxmlformats.org/spreadsheetml/2006/main">
  <c r="K114" i="1" l="1"/>
  <c r="O124" i="1"/>
  <c r="P121" i="1"/>
  <c r="K121" i="1"/>
  <c r="K118" i="1"/>
  <c r="K117" i="1"/>
  <c r="K113" i="1"/>
  <c r="P111" i="1"/>
  <c r="P108" i="1" s="1"/>
  <c r="T108" i="1"/>
  <c r="R108" i="1"/>
  <c r="P106" i="1"/>
  <c r="P104" i="1" s="1"/>
  <c r="T104" i="1"/>
  <c r="R104" i="1"/>
  <c r="K104" i="1"/>
  <c r="T100" i="1"/>
  <c r="R100" i="1"/>
  <c r="K100" i="1"/>
  <c r="P96" i="1"/>
  <c r="P91" i="1"/>
  <c r="T88" i="1"/>
  <c r="R88" i="1"/>
  <c r="K88" i="1"/>
  <c r="P87" i="1"/>
  <c r="P84" i="1"/>
  <c r="P82" i="1" s="1"/>
  <c r="T82" i="1"/>
  <c r="R82" i="1"/>
  <c r="K82" i="1"/>
  <c r="N78" i="1"/>
  <c r="P78" i="1" s="1"/>
  <c r="P74" i="1"/>
  <c r="P70" i="1"/>
  <c r="P66" i="1"/>
  <c r="T63" i="1"/>
  <c r="R63" i="1"/>
  <c r="K63" i="1"/>
  <c r="P59" i="1"/>
  <c r="T57" i="1"/>
  <c r="R57" i="1"/>
  <c r="P57" i="1"/>
  <c r="K57" i="1"/>
  <c r="P56" i="1"/>
  <c r="P55" i="1"/>
  <c r="P54" i="1"/>
  <c r="T51" i="1"/>
  <c r="R51" i="1"/>
  <c r="K51" i="1"/>
  <c r="P50" i="1"/>
  <c r="T47" i="1"/>
  <c r="R47" i="1"/>
  <c r="K47" i="1"/>
  <c r="P46" i="1"/>
  <c r="T44" i="1"/>
  <c r="R44" i="1"/>
  <c r="K44" i="1"/>
  <c r="P42" i="1"/>
  <c r="P40" i="1" s="1"/>
  <c r="T40" i="1"/>
  <c r="R40" i="1"/>
  <c r="K40" i="1"/>
  <c r="R38" i="1" l="1"/>
  <c r="R122" i="1" s="1"/>
  <c r="P63" i="1"/>
  <c r="K38" i="1"/>
  <c r="K122" i="1" s="1"/>
  <c r="T38" i="1"/>
  <c r="T122" i="1" s="1"/>
  <c r="P47" i="1"/>
  <c r="P44" i="1" s="1"/>
  <c r="P51" i="1"/>
  <c r="P88" i="1"/>
  <c r="K108" i="1"/>
  <c r="N124" i="1"/>
  <c r="P124" i="1" s="1"/>
  <c r="P38" i="1" l="1"/>
  <c r="P122" i="1" s="1"/>
</calcChain>
</file>

<file path=xl/comments1.xml><?xml version="1.0" encoding="utf-8"?>
<comments xmlns="http://schemas.openxmlformats.org/spreadsheetml/2006/main">
  <authors>
    <author>1</author>
  </authors>
  <commentList>
    <comment ref="K6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<sst xmlns="http://schemas.openxmlformats.org/spreadsheetml/2006/main" count="145" uniqueCount="136">
  <si>
    <t>Приложение  № 2</t>
  </si>
  <si>
    <t xml:space="preserve">к   решению совета депутатов </t>
  </si>
  <si>
    <t>муниципального образования Тельмановское сельское поселение</t>
  </si>
  <si>
    <t>Тосненского района  Ленинградской области</t>
  </si>
  <si>
    <t xml:space="preserve">    от  "    " ноября 2015 года №  </t>
  </si>
  <si>
    <t>Глава муниципального образования</t>
  </si>
  <si>
    <t>__________________________ Ю.Н. Кваша</t>
  </si>
  <si>
    <t>Приложение  №1</t>
  </si>
  <si>
    <t>МО Тельмановское сельское поселение</t>
  </si>
  <si>
    <t>Приложение  №3</t>
  </si>
  <si>
    <t xml:space="preserve">    от  " 27 " декабря  2017 года № 15</t>
  </si>
  <si>
    <t xml:space="preserve">     </t>
  </si>
  <si>
    <t>__________________________ Г.В.Сакулин</t>
  </si>
  <si>
    <t xml:space="preserve">               ПРОГНОЗИРУЕМЫЕ</t>
  </si>
  <si>
    <t xml:space="preserve">поступления доходов в местный бюджет </t>
  </si>
  <si>
    <t xml:space="preserve">               на  2018  год</t>
  </si>
  <si>
    <t>(тыс.руб.)</t>
  </si>
  <si>
    <t>Код бюджетной</t>
  </si>
  <si>
    <t xml:space="preserve">  Источник доходов</t>
  </si>
  <si>
    <t>2018 г</t>
  </si>
  <si>
    <t>утв на 01.10.12</t>
  </si>
  <si>
    <t>октябрь</t>
  </si>
  <si>
    <t>ноябрь</t>
  </si>
  <si>
    <t>утв на 03.11.12</t>
  </si>
  <si>
    <t>исп на 01.10.12</t>
  </si>
  <si>
    <t>2017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</si>
  <si>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</si>
  <si>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</si>
  <si>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</si>
  <si>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</si>
  <si>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</si>
  <si>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</si>
  <si>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</si>
  <si>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</si>
  <si>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</si>
  <si>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</si>
  <si>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</si>
  <si>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</si>
  <si>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</si>
  <si>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</si>
  <si>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</si>
  <si>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</si>
  <si>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</si>
  <si>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</si>
  <si>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</si>
  <si>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</si>
  <si>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</si>
  <si>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</si>
  <si>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</si>
  <si>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</si>
  <si>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</si>
  <si>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</si>
  <si>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</si>
  <si>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</si>
  <si>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</si>
  <si>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</si>
  <si>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</si>
  <si>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</si>
  <si>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</si>
  <si>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</si>
  <si>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</si>
  <si>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</si>
  <si>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</si>
  <si>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</si>
  <si>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</si>
  <si>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</si>
  <si>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</si>
  <si>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</si>
  <si>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</si>
  <si>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</si>
  <si>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</si>
  <si>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</si>
  <si>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</si>
  <si>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</si>
  <si>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</si>
  <si>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</si>
  <si>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</si>
  <si>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</si>
  <si>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</si>
  <si>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</si>
  <si>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(РАБОТ) 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</si>
  <si>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</si>
  <si>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</si>
  <si>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</si>
  <si>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</si>
  <si>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</si>
  <si>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</si>
  <si>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</si>
  <si>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</si>
  <si>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</si>
  <si>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</si>
  <si>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</si>
  <si>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</si>
  <si>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</si>
  <si>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</si>
  <si>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</si>
  <si>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</si>
  <si>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</si>
  <si>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</si>
  <si>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</si>
  <si>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</si>
  <si>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</si>
  <si>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</si>
  <si>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</si>
  <si>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</si>
  <si>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</si>
  <si>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</si>
  <si>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</si>
  <si>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</si>
  <si>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</si>
  <si>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</si>
  <si>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</si>
  <si>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</si>
  <si>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 xml:space="preserve">Дотации бюджетам сельских поселений на выравнивание  
бюджетной обеспеченности 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</si>
  <si>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</si>
  <si>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</si>
  <si>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 xml:space="preserve">2 02 20216 10 0000 151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</si>
  <si>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</si>
  <si>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2 02 29999 10 0000 151</t>
  </si>
  <si>
    <t>Прочие субсидии бюджетам сельских поселений (на обеспечение выплат стимулирующег характера работникам учреждений культуры )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</si>
  <si>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</si>
  <si>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</si>
  <si>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</si>
  <si>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</si>
  <si>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</si>
  <si>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</si>
  <si>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</si>
  <si>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административнных правоотношений)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</si>
  <si>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</si>
  <si>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</si>
  <si>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</si>
  <si>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</si>
  <si>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2 07 05030 10 0000 180</t>
  </si>
  <si>
    <t>Прочие безвозмездные поступления в бюджеты сельских поселений</t>
  </si>
  <si>
    <t>ВСЕГО ДОХОДОВ</t>
  </si>
  <si>
    <t xml:space="preserve">    от  "11" декабря 2018 года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</si>
</sst>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00_ ;\-#,##0.000\ "/>
    <numFmt numFmtId="167" formatCode="#,##0.00000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0000_р_._-;\-* #,##0.00000_р_._-;_-* &quot;-&quot;??_р_._-;_-@_-"/>
    <numFmt numFmtId="171" formatCode="0.000"/>
    <numFmt numFmtId="172" formatCode="_(&quot;$&quot;* #,##0.00_);_(&quot;$&quot;* \(#,##0.00\);_(&quot;$&quot;* &quot;-&quot;??_);_(@_)"/>
  </numFmts>
  <fonts count="16" x14ac:knownFonts="1"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165" fontId="4" fillId="0" borderId="0" xfId="2" applyNumberFormat="1" applyFont="1" applyFill="1" applyAlignment="1"/>
    <xf numFmtId="165" fontId="4" fillId="0" borderId="0" xfId="1" applyNumberFormat="1" applyFont="1" applyFill="1" applyAlignment="1"/>
    <xf numFmtId="0" fontId="1" fillId="0" borderId="0" xfId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1" applyFont="1" applyFill="1" applyAlignment="1"/>
    <xf numFmtId="0" fontId="1" fillId="0" borderId="0" xfId="1" applyFill="1" applyAlignment="1"/>
    <xf numFmtId="0" fontId="2" fillId="0" borderId="0" xfId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/>
    <xf numFmtId="0" fontId="5" fillId="0" borderId="9" xfId="1" applyFont="1" applyFill="1" applyBorder="1"/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/>
    <xf numFmtId="0" fontId="5" fillId="0" borderId="10" xfId="1" applyFont="1" applyFill="1" applyBorder="1"/>
    <xf numFmtId="165" fontId="4" fillId="0" borderId="12" xfId="2" applyNumberFormat="1" applyFont="1" applyFill="1" applyBorder="1" applyAlignment="1"/>
    <xf numFmtId="165" fontId="4" fillId="0" borderId="12" xfId="1" applyNumberFormat="1" applyFont="1" applyFill="1" applyBorder="1" applyAlignment="1"/>
    <xf numFmtId="0" fontId="9" fillId="0" borderId="2" xfId="1" applyFont="1" applyFill="1" applyBorder="1"/>
    <xf numFmtId="0" fontId="9" fillId="0" borderId="3" xfId="1" applyFont="1" applyFill="1" applyBorder="1"/>
    <xf numFmtId="0" fontId="9" fillId="0" borderId="4" xfId="1" applyFont="1" applyFill="1" applyBorder="1"/>
    <xf numFmtId="164" fontId="1" fillId="0" borderId="0" xfId="2" applyFont="1" applyFill="1"/>
    <xf numFmtId="0" fontId="9" fillId="0" borderId="6" xfId="1" applyFont="1" applyFill="1" applyBorder="1"/>
    <xf numFmtId="0" fontId="9" fillId="0" borderId="1" xfId="1" applyFont="1" applyFill="1" applyBorder="1"/>
    <xf numFmtId="0" fontId="9" fillId="0" borderId="7" xfId="1" applyFont="1" applyFill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4" xfId="1" applyFont="1" applyFill="1" applyBorder="1"/>
    <xf numFmtId="0" fontId="5" fillId="0" borderId="6" xfId="1" applyFont="1" applyFill="1" applyBorder="1"/>
    <xf numFmtId="0" fontId="5" fillId="0" borderId="1" xfId="1" applyFont="1" applyFill="1" applyBorder="1"/>
    <xf numFmtId="0" fontId="5" fillId="0" borderId="7" xfId="1" applyFont="1" applyFill="1" applyBorder="1"/>
    <xf numFmtId="165" fontId="4" fillId="0" borderId="13" xfId="2" applyNumberFormat="1" applyFont="1" applyFill="1" applyBorder="1" applyAlignment="1"/>
    <xf numFmtId="167" fontId="4" fillId="0" borderId="13" xfId="1" applyNumberFormat="1" applyFont="1" applyFill="1" applyBorder="1" applyAlignment="1"/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right" vertical="distributed"/>
    </xf>
    <xf numFmtId="166" fontId="9" fillId="0" borderId="7" xfId="3" applyNumberFormat="1" applyFont="1" applyFill="1" applyBorder="1" applyAlignment="1">
      <alignment horizontal="right" vertical="distributed"/>
    </xf>
    <xf numFmtId="166" fontId="10" fillId="0" borderId="1" xfId="3" applyNumberFormat="1" applyFont="1" applyFill="1" applyBorder="1" applyAlignment="1">
      <alignment horizontal="center"/>
    </xf>
    <xf numFmtId="166" fontId="10" fillId="0" borderId="7" xfId="3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0" xfId="1" applyFont="1" applyFill="1" applyBorder="1"/>
    <xf numFmtId="0" fontId="9" fillId="0" borderId="11" xfId="1" applyFont="1" applyFill="1" applyBorder="1"/>
    <xf numFmtId="0" fontId="5" fillId="0" borderId="14" xfId="1" applyFont="1" applyFill="1" applyBorder="1"/>
    <xf numFmtId="0" fontId="5" fillId="0" borderId="0" xfId="1" applyFont="1" applyFill="1" applyBorder="1"/>
    <xf numFmtId="0" fontId="5" fillId="0" borderId="15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169" fontId="1" fillId="0" borderId="0" xfId="1" applyNumberFormat="1" applyFill="1"/>
    <xf numFmtId="0" fontId="8" fillId="0" borderId="0" xfId="1" applyFont="1" applyFill="1" applyBorder="1"/>
    <xf numFmtId="0" fontId="5" fillId="0" borderId="21" xfId="1" applyFont="1" applyFill="1" applyBorder="1"/>
    <xf numFmtId="0" fontId="5" fillId="0" borderId="22" xfId="1" applyFont="1" applyFill="1" applyBorder="1"/>
    <xf numFmtId="0" fontId="5" fillId="0" borderId="23" xfId="1" applyFont="1" applyFill="1" applyBorder="1"/>
    <xf numFmtId="167" fontId="4" fillId="0" borderId="13" xfId="2" applyNumberFormat="1" applyFont="1" applyFill="1" applyBorder="1" applyAlignment="1"/>
    <xf numFmtId="0" fontId="5" fillId="0" borderId="27" xfId="1" applyFont="1" applyFill="1" applyBorder="1"/>
    <xf numFmtId="0" fontId="9" fillId="0" borderId="28" xfId="1" applyFont="1" applyFill="1" applyBorder="1"/>
    <xf numFmtId="0" fontId="9" fillId="0" borderId="29" xfId="1" applyFont="1" applyFill="1" applyBorder="1"/>
    <xf numFmtId="165" fontId="4" fillId="0" borderId="30" xfId="2" applyNumberFormat="1" applyFont="1" applyFill="1" applyBorder="1" applyAlignment="1"/>
    <xf numFmtId="165" fontId="4" fillId="0" borderId="31" xfId="2" applyNumberFormat="1" applyFont="1" applyFill="1" applyBorder="1" applyAlignment="1"/>
    <xf numFmtId="167" fontId="4" fillId="0" borderId="32" xfId="2" applyNumberFormat="1" applyFont="1" applyFill="1" applyBorder="1" applyAlignment="1"/>
    <xf numFmtId="165" fontId="4" fillId="0" borderId="13" xfId="1" applyNumberFormat="1" applyFont="1" applyFill="1" applyBorder="1" applyAlignment="1"/>
    <xf numFmtId="0" fontId="9" fillId="0" borderId="21" xfId="1" applyFont="1" applyFill="1" applyBorder="1"/>
    <xf numFmtId="0" fontId="9" fillId="0" borderId="22" xfId="1" applyFont="1" applyFill="1" applyBorder="1"/>
    <xf numFmtId="0" fontId="9" fillId="0" borderId="23" xfId="1" applyFont="1" applyFill="1" applyBorder="1"/>
    <xf numFmtId="43" fontId="4" fillId="0" borderId="9" xfId="3" applyFont="1" applyFill="1" applyBorder="1" applyAlignment="1">
      <alignment horizontal="center"/>
    </xf>
    <xf numFmtId="43" fontId="4" fillId="0" borderId="11" xfId="3" applyFont="1" applyFill="1" applyBorder="1" applyAlignment="1">
      <alignment horizontal="center"/>
    </xf>
    <xf numFmtId="43" fontId="10" fillId="0" borderId="9" xfId="3" applyFont="1" applyFill="1" applyBorder="1" applyAlignment="1">
      <alignment horizontal="right"/>
    </xf>
    <xf numFmtId="165" fontId="1" fillId="0" borderId="0" xfId="1" applyNumberFormat="1" applyFill="1"/>
    <xf numFmtId="171" fontId="1" fillId="0" borderId="0" xfId="1" applyNumberFormat="1" applyFill="1" applyAlignment="1">
      <alignment horizontal="center"/>
    </xf>
    <xf numFmtId="165" fontId="4" fillId="0" borderId="13" xfId="2" applyNumberFormat="1" applyFont="1" applyFill="1" applyBorder="1" applyAlignment="1"/>
    <xf numFmtId="165" fontId="4" fillId="0" borderId="13" xfId="1" applyNumberFormat="1" applyFont="1" applyFill="1" applyBorder="1" applyAlignment="1"/>
    <xf numFmtId="165" fontId="4" fillId="0" borderId="1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" fillId="0" borderId="0" xfId="1" applyFont="1" applyFill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165" fontId="4" fillId="0" borderId="5" xfId="2" applyNumberFormat="1" applyFont="1" applyFill="1" applyBorder="1" applyAlignment="1"/>
    <xf numFmtId="165" fontId="4" fillId="0" borderId="8" xfId="2" applyNumberFormat="1" applyFont="1" applyFill="1" applyBorder="1" applyAlignment="1"/>
    <xf numFmtId="165" fontId="4" fillId="0" borderId="5" xfId="1" applyNumberFormat="1" applyFont="1" applyFill="1" applyBorder="1" applyAlignment="1"/>
    <xf numFmtId="165" fontId="4" fillId="0" borderId="8" xfId="1" applyNumberFormat="1" applyFont="1" applyFill="1" applyBorder="1" applyAlignment="1"/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166" fontId="9" fillId="0" borderId="2" xfId="3" applyNumberFormat="1" applyFont="1" applyFill="1" applyBorder="1" applyAlignment="1">
      <alignment horizontal="right" vertical="distributed"/>
    </xf>
    <xf numFmtId="166" fontId="9" fillId="0" borderId="4" xfId="3" applyNumberFormat="1" applyFont="1" applyFill="1" applyBorder="1" applyAlignment="1">
      <alignment horizontal="right" vertical="distributed"/>
    </xf>
    <xf numFmtId="166" fontId="9" fillId="0" borderId="6" xfId="3" applyNumberFormat="1" applyFont="1" applyFill="1" applyBorder="1" applyAlignment="1">
      <alignment horizontal="right" vertical="distributed"/>
    </xf>
    <xf numFmtId="166" fontId="9" fillId="0" borderId="7" xfId="3" applyNumberFormat="1" applyFont="1" applyFill="1" applyBorder="1" applyAlignment="1">
      <alignment horizontal="right" vertical="distributed"/>
    </xf>
    <xf numFmtId="165" fontId="4" fillId="0" borderId="13" xfId="2" applyNumberFormat="1" applyFont="1" applyFill="1" applyBorder="1" applyAlignment="1"/>
    <xf numFmtId="166" fontId="10" fillId="0" borderId="2" xfId="3" applyNumberFormat="1" applyFont="1" applyFill="1" applyBorder="1" applyAlignment="1">
      <alignment horizontal="center"/>
    </xf>
    <xf numFmtId="166" fontId="10" fillId="0" borderId="4" xfId="3" applyNumberFormat="1" applyFont="1" applyFill="1" applyBorder="1" applyAlignment="1">
      <alignment horizontal="center"/>
    </xf>
    <xf numFmtId="166" fontId="10" fillId="0" borderId="6" xfId="3" applyNumberFormat="1" applyFont="1" applyFill="1" applyBorder="1" applyAlignment="1">
      <alignment horizontal="center"/>
    </xf>
    <xf numFmtId="166" fontId="10" fillId="0" borderId="7" xfId="3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/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66" fontId="5" fillId="0" borderId="9" xfId="3" applyNumberFormat="1" applyFont="1" applyFill="1" applyBorder="1" applyAlignment="1">
      <alignment horizontal="right" vertical="distributed"/>
    </xf>
    <xf numFmtId="166" fontId="5" fillId="0" borderId="11" xfId="3" applyNumberFormat="1" applyFont="1" applyFill="1" applyBorder="1" applyAlignment="1">
      <alignment horizontal="right" vertical="distributed"/>
    </xf>
    <xf numFmtId="166" fontId="4" fillId="0" borderId="9" xfId="3" applyNumberFormat="1" applyFont="1" applyFill="1" applyBorder="1" applyAlignment="1">
      <alignment horizontal="center"/>
    </xf>
    <xf numFmtId="166" fontId="4" fillId="0" borderId="11" xfId="3" applyNumberFormat="1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4" xfId="3" applyNumberFormat="1" applyFont="1" applyFill="1" applyBorder="1" applyAlignment="1">
      <alignment horizontal="center"/>
    </xf>
    <xf numFmtId="166" fontId="4" fillId="0" borderId="6" xfId="3" applyNumberFormat="1" applyFont="1" applyFill="1" applyBorder="1" applyAlignment="1">
      <alignment horizontal="center"/>
    </xf>
    <xf numFmtId="166" fontId="4" fillId="0" borderId="7" xfId="3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167" fontId="4" fillId="0" borderId="13" xfId="1" applyNumberFormat="1" applyFont="1" applyFill="1" applyBorder="1" applyAlignment="1"/>
    <xf numFmtId="166" fontId="5" fillId="0" borderId="2" xfId="3" applyNumberFormat="1" applyFont="1" applyFill="1" applyBorder="1" applyAlignment="1">
      <alignment horizontal="right" vertical="distributed"/>
    </xf>
    <xf numFmtId="166" fontId="5" fillId="0" borderId="4" xfId="3" applyNumberFormat="1" applyFont="1" applyFill="1" applyBorder="1" applyAlignment="1">
      <alignment horizontal="right" vertical="distributed"/>
    </xf>
    <xf numFmtId="166" fontId="5" fillId="0" borderId="6" xfId="3" applyNumberFormat="1" applyFont="1" applyFill="1" applyBorder="1" applyAlignment="1">
      <alignment horizontal="right" vertical="distributed"/>
    </xf>
    <xf numFmtId="166" fontId="5" fillId="0" borderId="7" xfId="3" applyNumberFormat="1" applyFont="1" applyFill="1" applyBorder="1" applyAlignment="1">
      <alignment horizontal="right" vertical="distributed"/>
    </xf>
    <xf numFmtId="0" fontId="5" fillId="0" borderId="10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66" fontId="5" fillId="0" borderId="14" xfId="3" applyNumberFormat="1" applyFont="1" applyFill="1" applyBorder="1" applyAlignment="1">
      <alignment horizontal="right" vertical="distributed"/>
    </xf>
    <xf numFmtId="166" fontId="5" fillId="0" borderId="15" xfId="3" applyNumberFormat="1" applyFont="1" applyFill="1" applyBorder="1" applyAlignment="1">
      <alignment horizontal="right" vertical="distributed"/>
    </xf>
    <xf numFmtId="166" fontId="4" fillId="0" borderId="14" xfId="3" applyNumberFormat="1" applyFont="1" applyFill="1" applyBorder="1" applyAlignment="1">
      <alignment horizontal="center"/>
    </xf>
    <xf numFmtId="166" fontId="4" fillId="0" borderId="15" xfId="3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68" fontId="9" fillId="0" borderId="2" xfId="3" applyNumberFormat="1" applyFont="1" applyFill="1" applyBorder="1" applyAlignment="1">
      <alignment horizontal="distributed" vertical="distributed"/>
    </xf>
    <xf numFmtId="168" fontId="9" fillId="0" borderId="4" xfId="3" applyNumberFormat="1" applyFont="1" applyFill="1" applyBorder="1" applyAlignment="1">
      <alignment horizontal="distributed" vertical="distributed"/>
    </xf>
    <xf numFmtId="168" fontId="9" fillId="0" borderId="14" xfId="3" applyNumberFormat="1" applyFont="1" applyFill="1" applyBorder="1" applyAlignment="1">
      <alignment horizontal="distributed" vertical="distributed"/>
    </xf>
    <xf numFmtId="168" fontId="9" fillId="0" borderId="15" xfId="3" applyNumberFormat="1" applyFont="1" applyFill="1" applyBorder="1" applyAlignment="1">
      <alignment horizontal="distributed" vertical="distributed"/>
    </xf>
    <xf numFmtId="168" fontId="9" fillId="0" borderId="6" xfId="3" applyNumberFormat="1" applyFont="1" applyFill="1" applyBorder="1" applyAlignment="1">
      <alignment horizontal="distributed" vertical="distributed"/>
    </xf>
    <xf numFmtId="168" fontId="9" fillId="0" borderId="7" xfId="3" applyNumberFormat="1" applyFont="1" applyFill="1" applyBorder="1" applyAlignment="1">
      <alignment horizontal="distributed" vertical="distributed"/>
    </xf>
    <xf numFmtId="167" fontId="4" fillId="0" borderId="13" xfId="2" applyNumberFormat="1" applyFont="1" applyFill="1" applyBorder="1" applyAlignment="1"/>
    <xf numFmtId="168" fontId="10" fillId="0" borderId="2" xfId="3" applyNumberFormat="1" applyFont="1" applyFill="1" applyBorder="1" applyAlignment="1">
      <alignment horizontal="center"/>
    </xf>
    <xf numFmtId="168" fontId="10" fillId="0" borderId="4" xfId="3" applyNumberFormat="1" applyFont="1" applyFill="1" applyBorder="1" applyAlignment="1">
      <alignment horizontal="center"/>
    </xf>
    <xf numFmtId="168" fontId="10" fillId="0" borderId="14" xfId="3" applyNumberFormat="1" applyFont="1" applyFill="1" applyBorder="1" applyAlignment="1">
      <alignment horizontal="center"/>
    </xf>
    <xf numFmtId="168" fontId="10" fillId="0" borderId="15" xfId="3" applyNumberFormat="1" applyFont="1" applyFill="1" applyBorder="1" applyAlignment="1">
      <alignment horizontal="center"/>
    </xf>
    <xf numFmtId="168" fontId="10" fillId="0" borderId="6" xfId="3" applyNumberFormat="1" applyFont="1" applyFill="1" applyBorder="1" applyAlignment="1">
      <alignment horizontal="center"/>
    </xf>
    <xf numFmtId="168" fontId="10" fillId="0" borderId="7" xfId="3" applyNumberFormat="1" applyFont="1" applyFill="1" applyBorder="1" applyAlignment="1">
      <alignment horizontal="center"/>
    </xf>
    <xf numFmtId="168" fontId="5" fillId="0" borderId="2" xfId="3" applyNumberFormat="1" applyFont="1" applyFill="1" applyBorder="1" applyAlignment="1">
      <alignment horizontal="distributed" vertical="distributed"/>
    </xf>
    <xf numFmtId="168" fontId="5" fillId="0" borderId="4" xfId="3" applyNumberFormat="1" applyFont="1" applyFill="1" applyBorder="1" applyAlignment="1">
      <alignment horizontal="distributed" vertical="distributed"/>
    </xf>
    <xf numFmtId="168" fontId="5" fillId="0" borderId="14" xfId="3" applyNumberFormat="1" applyFont="1" applyFill="1" applyBorder="1" applyAlignment="1">
      <alignment horizontal="distributed" vertical="distributed"/>
    </xf>
    <xf numFmtId="168" fontId="5" fillId="0" borderId="15" xfId="3" applyNumberFormat="1" applyFont="1" applyFill="1" applyBorder="1" applyAlignment="1">
      <alignment horizontal="distributed" vertical="distributed"/>
    </xf>
    <xf numFmtId="168" fontId="5" fillId="0" borderId="6" xfId="3" applyNumberFormat="1" applyFont="1" applyFill="1" applyBorder="1" applyAlignment="1">
      <alignment horizontal="distributed" vertical="distributed"/>
    </xf>
    <xf numFmtId="168" fontId="5" fillId="0" borderId="7" xfId="3" applyNumberFormat="1" applyFont="1" applyFill="1" applyBorder="1" applyAlignment="1">
      <alignment horizontal="distributed" vertical="distributed"/>
    </xf>
    <xf numFmtId="168" fontId="4" fillId="0" borderId="2" xfId="3" applyNumberFormat="1" applyFont="1" applyFill="1" applyBorder="1" applyAlignment="1">
      <alignment horizontal="right"/>
    </xf>
    <xf numFmtId="168" fontId="4" fillId="0" borderId="4" xfId="3" applyNumberFormat="1" applyFont="1" applyFill="1" applyBorder="1" applyAlignment="1">
      <alignment horizontal="right"/>
    </xf>
    <xf numFmtId="168" fontId="4" fillId="0" borderId="14" xfId="3" applyNumberFormat="1" applyFont="1" applyFill="1" applyBorder="1" applyAlignment="1">
      <alignment horizontal="right"/>
    </xf>
    <xf numFmtId="168" fontId="4" fillId="0" borderId="15" xfId="3" applyNumberFormat="1" applyFont="1" applyFill="1" applyBorder="1" applyAlignment="1">
      <alignment horizontal="right"/>
    </xf>
    <xf numFmtId="168" fontId="4" fillId="0" borderId="6" xfId="3" applyNumberFormat="1" applyFont="1" applyFill="1" applyBorder="1" applyAlignment="1">
      <alignment horizontal="right"/>
    </xf>
    <xf numFmtId="168" fontId="4" fillId="0" borderId="7" xfId="3" applyNumberFormat="1" applyFont="1" applyFill="1" applyBorder="1" applyAlignment="1">
      <alignment horizontal="right"/>
    </xf>
    <xf numFmtId="165" fontId="4" fillId="0" borderId="16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165" fontId="4" fillId="0" borderId="20" xfId="2" applyNumberFormat="1" applyFont="1" applyFill="1" applyBorder="1" applyAlignment="1">
      <alignment horizontal="right"/>
    </xf>
    <xf numFmtId="165" fontId="4" fillId="0" borderId="17" xfId="2" applyNumberFormat="1" applyFont="1" applyFill="1" applyBorder="1" applyAlignment="1">
      <alignment horizontal="right"/>
    </xf>
    <xf numFmtId="165" fontId="4" fillId="0" borderId="19" xfId="2" applyNumberFormat="1" applyFont="1" applyFill="1" applyBorder="1" applyAlignment="1">
      <alignment horizontal="right"/>
    </xf>
    <xf numFmtId="165" fontId="4" fillId="0" borderId="12" xfId="2" applyNumberFormat="1" applyFont="1" applyFill="1" applyBorder="1" applyAlignment="1">
      <alignment horizontal="right"/>
    </xf>
    <xf numFmtId="165" fontId="4" fillId="0" borderId="17" xfId="2" applyNumberFormat="1" applyFont="1" applyFill="1" applyBorder="1" applyAlignment="1"/>
    <xf numFmtId="165" fontId="4" fillId="0" borderId="19" xfId="2" applyNumberFormat="1" applyFont="1" applyFill="1" applyBorder="1" applyAlignment="1"/>
    <xf numFmtId="165" fontId="4" fillId="0" borderId="12" xfId="2" applyNumberFormat="1" applyFont="1" applyFill="1" applyBorder="1" applyAlignment="1"/>
    <xf numFmtId="168" fontId="4" fillId="0" borderId="2" xfId="3" applyNumberFormat="1" applyFont="1" applyFill="1" applyBorder="1" applyAlignment="1">
      <alignment horizontal="center"/>
    </xf>
    <xf numFmtId="168" fontId="4" fillId="0" borderId="4" xfId="3" applyNumberFormat="1" applyFont="1" applyFill="1" applyBorder="1" applyAlignment="1">
      <alignment horizontal="center"/>
    </xf>
    <xf numFmtId="168" fontId="4" fillId="0" borderId="14" xfId="3" applyNumberFormat="1" applyFont="1" applyFill="1" applyBorder="1" applyAlignment="1">
      <alignment horizontal="center"/>
    </xf>
    <xf numFmtId="168" fontId="4" fillId="0" borderId="15" xfId="3" applyNumberFormat="1" applyFont="1" applyFill="1" applyBorder="1" applyAlignment="1">
      <alignment horizontal="center"/>
    </xf>
    <xf numFmtId="168" fontId="4" fillId="0" borderId="6" xfId="3" applyNumberFormat="1" applyFont="1" applyFill="1" applyBorder="1" applyAlignment="1">
      <alignment horizontal="center"/>
    </xf>
    <xf numFmtId="168" fontId="4" fillId="0" borderId="7" xfId="3" applyNumberFormat="1" applyFont="1" applyFill="1" applyBorder="1" applyAlignment="1">
      <alignment horizontal="center"/>
    </xf>
    <xf numFmtId="168" fontId="10" fillId="0" borderId="2" xfId="3" applyNumberFormat="1" applyFont="1" applyFill="1" applyBorder="1" applyAlignment="1">
      <alignment horizontal="right"/>
    </xf>
    <xf numFmtId="168" fontId="10" fillId="0" borderId="4" xfId="3" applyNumberFormat="1" applyFont="1" applyFill="1" applyBorder="1" applyAlignment="1">
      <alignment horizontal="right"/>
    </xf>
    <xf numFmtId="168" fontId="10" fillId="0" borderId="6" xfId="3" applyNumberFormat="1" applyFont="1" applyFill="1" applyBorder="1" applyAlignment="1">
      <alignment horizontal="right"/>
    </xf>
    <xf numFmtId="168" fontId="10" fillId="0" borderId="7" xfId="3" applyNumberFormat="1" applyFont="1" applyFill="1" applyBorder="1" applyAlignment="1">
      <alignment horizontal="right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distributed"/>
    </xf>
    <xf numFmtId="0" fontId="8" fillId="0" borderId="14" xfId="0" applyFont="1" applyFill="1" applyBorder="1" applyAlignment="1">
      <alignment horizontal="distributed" vertical="distributed"/>
    </xf>
    <xf numFmtId="0" fontId="8" fillId="0" borderId="15" xfId="0" applyFont="1" applyFill="1" applyBorder="1" applyAlignment="1">
      <alignment horizontal="distributed" vertical="distributed"/>
    </xf>
    <xf numFmtId="0" fontId="8" fillId="0" borderId="21" xfId="0" applyFont="1" applyFill="1" applyBorder="1" applyAlignment="1">
      <alignment horizontal="distributed" vertical="distributed"/>
    </xf>
    <xf numFmtId="0" fontId="8" fillId="0" borderId="23" xfId="0" applyFont="1" applyFill="1" applyBorder="1" applyAlignment="1">
      <alignment horizontal="distributed" vertical="distributed"/>
    </xf>
    <xf numFmtId="0" fontId="0" fillId="0" borderId="4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21" xfId="0" applyFill="1" applyBorder="1"/>
    <xf numFmtId="0" fontId="0" fillId="0" borderId="23" xfId="0" applyFill="1" applyBorder="1"/>
    <xf numFmtId="167" fontId="4" fillId="0" borderId="17" xfId="2" applyNumberFormat="1" applyFont="1" applyFill="1" applyBorder="1" applyAlignment="1"/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168" fontId="5" fillId="0" borderId="27" xfId="3" applyNumberFormat="1" applyFont="1" applyFill="1" applyBorder="1" applyAlignment="1">
      <alignment horizontal="distributed" vertical="distributed"/>
    </xf>
    <xf numFmtId="168" fontId="5" fillId="0" borderId="29" xfId="3" applyNumberFormat="1" applyFont="1" applyFill="1" applyBorder="1" applyAlignment="1">
      <alignment horizontal="distributed" vertical="distributed"/>
    </xf>
    <xf numFmtId="168" fontId="4" fillId="0" borderId="27" xfId="3" applyNumberFormat="1" applyFont="1" applyFill="1" applyBorder="1" applyAlignment="1">
      <alignment horizontal="center"/>
    </xf>
    <xf numFmtId="168" fontId="4" fillId="0" borderId="29" xfId="3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168" fontId="5" fillId="0" borderId="24" xfId="3" applyNumberFormat="1" applyFont="1" applyFill="1" applyBorder="1" applyAlignment="1">
      <alignment horizontal="distributed" vertical="distributed"/>
    </xf>
    <xf numFmtId="0" fontId="8" fillId="0" borderId="26" xfId="0" applyFont="1" applyFill="1" applyBorder="1" applyAlignment="1">
      <alignment horizontal="distributed" vertical="distributed"/>
    </xf>
    <xf numFmtId="168" fontId="4" fillId="0" borderId="24" xfId="3" applyNumberFormat="1" applyFont="1" applyFill="1" applyBorder="1" applyAlignment="1">
      <alignment horizontal="right"/>
    </xf>
    <xf numFmtId="0" fontId="0" fillId="0" borderId="26" xfId="0" applyFill="1" applyBorder="1"/>
    <xf numFmtId="168" fontId="10" fillId="0" borderId="21" xfId="3" applyNumberFormat="1" applyFont="1" applyFill="1" applyBorder="1" applyAlignment="1">
      <alignment horizontal="right"/>
    </xf>
    <xf numFmtId="168" fontId="10" fillId="0" borderId="23" xfId="3" applyNumberFormat="1" applyFont="1" applyFill="1" applyBorder="1" applyAlignment="1">
      <alignment horizontal="right"/>
    </xf>
    <xf numFmtId="167" fontId="4" fillId="0" borderId="12" xfId="2" applyNumberFormat="1" applyFont="1" applyFill="1" applyBorder="1" applyAlignment="1"/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68" fontId="5" fillId="0" borderId="33" xfId="3" applyNumberFormat="1" applyFont="1" applyFill="1" applyBorder="1" applyAlignment="1">
      <alignment horizontal="distributed" vertical="distributed"/>
    </xf>
    <xf numFmtId="168" fontId="5" fillId="0" borderId="35" xfId="3" applyNumberFormat="1" applyFont="1" applyFill="1" applyBorder="1" applyAlignment="1">
      <alignment horizontal="distributed" vertical="distributed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168" fontId="4" fillId="0" borderId="21" xfId="3" applyNumberFormat="1" applyFont="1" applyFill="1" applyBorder="1" applyAlignment="1">
      <alignment horizontal="right"/>
    </xf>
    <xf numFmtId="168" fontId="4" fillId="0" borderId="23" xfId="3" applyNumberFormat="1" applyFont="1" applyFill="1" applyBorder="1" applyAlignment="1">
      <alignment horizontal="right"/>
    </xf>
    <xf numFmtId="43" fontId="4" fillId="0" borderId="9" xfId="3" applyFont="1" applyFill="1" applyBorder="1" applyAlignment="1">
      <alignment horizontal="center"/>
    </xf>
    <xf numFmtId="43" fontId="4" fillId="0" borderId="11" xfId="3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168" fontId="5" fillId="2" borderId="9" xfId="3" applyNumberFormat="1" applyFont="1" applyFill="1" applyBorder="1" applyAlignment="1">
      <alignment horizontal="center" vertical="distributed"/>
    </xf>
    <xf numFmtId="168" fontId="5" fillId="2" borderId="11" xfId="3" applyNumberFormat="1" applyFont="1" applyFill="1" applyBorder="1" applyAlignment="1">
      <alignment horizontal="center" vertical="distributed"/>
    </xf>
    <xf numFmtId="170" fontId="10" fillId="0" borderId="2" xfId="3" applyNumberFormat="1" applyFont="1" applyFill="1" applyBorder="1" applyAlignment="1">
      <alignment horizontal="right"/>
    </xf>
    <xf numFmtId="170" fontId="10" fillId="0" borderId="4" xfId="3" applyNumberFormat="1" applyFont="1" applyFill="1" applyBorder="1" applyAlignment="1">
      <alignment horizontal="right"/>
    </xf>
    <xf numFmtId="170" fontId="10" fillId="0" borderId="14" xfId="3" applyNumberFormat="1" applyFont="1" applyFill="1" applyBorder="1" applyAlignment="1">
      <alignment horizontal="right"/>
    </xf>
    <xf numFmtId="170" fontId="10" fillId="0" borderId="15" xfId="3" applyNumberFormat="1" applyFont="1" applyFill="1" applyBorder="1" applyAlignment="1">
      <alignment horizontal="right"/>
    </xf>
    <xf numFmtId="170" fontId="10" fillId="0" borderId="6" xfId="3" applyNumberFormat="1" applyFont="1" applyFill="1" applyBorder="1" applyAlignment="1">
      <alignment horizontal="right"/>
    </xf>
    <xf numFmtId="170" fontId="10" fillId="0" borderId="7" xfId="3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168" fontId="5" fillId="0" borderId="9" xfId="3" applyNumberFormat="1" applyFont="1" applyFill="1" applyBorder="1" applyAlignment="1">
      <alignment horizontal="right" vertical="distributed"/>
    </xf>
    <xf numFmtId="168" fontId="5" fillId="0" borderId="11" xfId="3" applyNumberFormat="1" applyFont="1" applyFill="1" applyBorder="1" applyAlignment="1">
      <alignment horizontal="right" vertical="distributed"/>
    </xf>
    <xf numFmtId="168" fontId="4" fillId="0" borderId="9" xfId="3" applyNumberFormat="1" applyFont="1" applyFill="1" applyBorder="1" applyAlignment="1">
      <alignment horizontal="right"/>
    </xf>
    <xf numFmtId="168" fontId="4" fillId="0" borderId="11" xfId="3" applyNumberFormat="1" applyFont="1" applyFill="1" applyBorder="1" applyAlignment="1">
      <alignment horizontal="right"/>
    </xf>
    <xf numFmtId="0" fontId="9" fillId="0" borderId="1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43" fontId="5" fillId="0" borderId="9" xfId="3" applyFont="1" applyFill="1" applyBorder="1" applyAlignment="1">
      <alignment horizontal="right" vertical="distributed"/>
    </xf>
    <xf numFmtId="43" fontId="5" fillId="0" borderId="11" xfId="3" applyFont="1" applyFill="1" applyBorder="1" applyAlignment="1">
      <alignment horizontal="right" vertical="distributed"/>
    </xf>
    <xf numFmtId="165" fontId="4" fillId="0" borderId="9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left" wrapText="1"/>
    </xf>
    <xf numFmtId="0" fontId="5" fillId="0" borderId="10" xfId="1" applyNumberFormat="1" applyFont="1" applyFill="1" applyBorder="1" applyAlignment="1">
      <alignment horizontal="left" wrapText="1"/>
    </xf>
    <xf numFmtId="0" fontId="5" fillId="0" borderId="11" xfId="1" applyNumberFormat="1" applyFont="1" applyFill="1" applyBorder="1" applyAlignment="1">
      <alignment horizontal="left" wrapText="1"/>
    </xf>
    <xf numFmtId="165" fontId="5" fillId="0" borderId="9" xfId="1" applyNumberFormat="1" applyFont="1" applyFill="1" applyBorder="1" applyAlignment="1">
      <alignment horizontal="right" vertical="distributed"/>
    </xf>
    <xf numFmtId="165" fontId="5" fillId="0" borderId="11" xfId="1" applyNumberFormat="1" applyFont="1" applyFill="1" applyBorder="1" applyAlignment="1">
      <alignment horizontal="right" vertical="distributed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7" fontId="5" fillId="0" borderId="9" xfId="1" applyNumberFormat="1" applyFont="1" applyFill="1" applyBorder="1" applyAlignment="1">
      <alignment horizontal="right" vertical="distributed"/>
    </xf>
    <xf numFmtId="167" fontId="5" fillId="0" borderId="11" xfId="1" applyNumberFormat="1" applyFont="1" applyFill="1" applyBorder="1" applyAlignment="1">
      <alignment horizontal="right" vertical="distributed"/>
    </xf>
    <xf numFmtId="167" fontId="4" fillId="0" borderId="9" xfId="1" applyNumberFormat="1" applyFont="1" applyFill="1" applyBorder="1" applyAlignment="1">
      <alignment horizontal="center"/>
    </xf>
    <xf numFmtId="167" fontId="4" fillId="0" borderId="11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11" xfId="1" applyFont="1" applyFill="1" applyBorder="1" applyAlignment="1">
      <alignment wrapText="1"/>
    </xf>
    <xf numFmtId="168" fontId="4" fillId="0" borderId="9" xfId="3" applyNumberFormat="1" applyFont="1" applyFill="1" applyBorder="1" applyAlignment="1">
      <alignment horizontal="center"/>
    </xf>
    <xf numFmtId="168" fontId="4" fillId="0" borderId="11" xfId="3" applyNumberFormat="1" applyFont="1" applyFill="1" applyBorder="1" applyAlignment="1">
      <alignment horizontal="center"/>
    </xf>
  </cellXfs>
  <cellStyles count="23">
    <cellStyle name="Денежный 2" xfId="4"/>
    <cellStyle name="Денежный 3" xfId="5"/>
    <cellStyle name="Обычный" xfId="0" builtinId="0"/>
    <cellStyle name="Обычный 2" xfId="6"/>
    <cellStyle name="Обычный 2 2" xfId="7"/>
    <cellStyle name="Обычный 2 3" xfId="8"/>
    <cellStyle name="Обычный 2_классификация" xfId="9"/>
    <cellStyle name="Обычный 3" xfId="10"/>
    <cellStyle name="Обычный 3 2" xfId="11"/>
    <cellStyle name="Обычный 4" xfId="12"/>
    <cellStyle name="Обычный_3 и 4 2012 г" xfId="1"/>
    <cellStyle name="Процентный 2" xfId="13"/>
    <cellStyle name="Процентный 2 2" xfId="14"/>
    <cellStyle name="Тысячи [0]_Лист1" xfId="15"/>
    <cellStyle name="Тысячи_Лист1" xfId="16"/>
    <cellStyle name="Финансовый 2" xfId="17"/>
    <cellStyle name="Финансовый 2 10" xfId="18"/>
    <cellStyle name="Финансовый 2 11" xfId="19"/>
    <cellStyle name="Финансовый 2 8" xfId="20"/>
    <cellStyle name="Финансовый 2 9" xfId="21"/>
    <cellStyle name="Финансовый 3" xfId="22"/>
    <cellStyle name="Финансовый 4" xfId="2"/>
    <cellStyle name="Финансовый_3 и 4 2012 г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24"/>
  <sheetViews>
    <sheetView tabSelected="1" topLeftCell="A14" zoomScale="75" zoomScaleNormal="75" workbookViewId="0">
      <selection activeCell="X30" sqref="X30"/>
    </sheetView>
  </sheetViews>
  <sheetFormatPr defaultColWidth="9.1796875" defaultRowHeight="15.5" x14ac:dyDescent="0.35"/>
  <cols>
    <col min="1" max="2" width="9.1796875" style="1" customWidth="1"/>
    <col min="3" max="3" width="15.54296875" style="1" customWidth="1"/>
    <col min="4" max="5" width="9.1796875" style="1" customWidth="1"/>
    <col min="6" max="6" width="19" style="1" customWidth="1"/>
    <col min="7" max="7" width="15.453125" style="1" customWidth="1"/>
    <col min="8" max="8" width="18.26953125" style="1" customWidth="1"/>
    <col min="9" max="9" width="9.1796875" style="1" customWidth="1"/>
    <col min="10" max="10" width="26.453125" style="1" customWidth="1"/>
    <col min="11" max="11" width="9.1796875" style="2" customWidth="1"/>
    <col min="12" max="12" width="5.81640625" style="2" customWidth="1"/>
    <col min="13" max="16" width="17.453125" style="5" hidden="1" customWidth="1"/>
    <col min="17" max="17" width="18.26953125" style="6" hidden="1" customWidth="1"/>
    <col min="18" max="18" width="9.1796875" style="1" hidden="1" customWidth="1"/>
    <col min="19" max="19" width="17.1796875" style="1" hidden="1" customWidth="1"/>
    <col min="20" max="20" width="4.26953125" style="1" hidden="1" customWidth="1"/>
    <col min="21" max="21" width="17.1796875" style="1" hidden="1" customWidth="1"/>
    <col min="22" max="22" width="13.26953125" style="1" customWidth="1"/>
    <col min="23" max="23" width="21" style="1" customWidth="1"/>
    <col min="24" max="16384" width="9.1796875" style="1"/>
  </cols>
  <sheetData>
    <row r="1" spans="8:16" hidden="1" x14ac:dyDescent="0.35">
      <c r="L1" s="3" t="s">
        <v>0</v>
      </c>
      <c r="M1" s="4"/>
    </row>
    <row r="2" spans="8:16" hidden="1" x14ac:dyDescent="0.35">
      <c r="J2" s="7"/>
      <c r="L2" s="3" t="s">
        <v>1</v>
      </c>
      <c r="M2" s="4"/>
      <c r="N2" s="4"/>
    </row>
    <row r="3" spans="8:16" hidden="1" x14ac:dyDescent="0.35">
      <c r="H3" s="7"/>
      <c r="I3" s="7"/>
      <c r="J3" s="7"/>
      <c r="L3" s="3" t="s">
        <v>2</v>
      </c>
      <c r="M3" s="4"/>
      <c r="N3" s="4"/>
      <c r="O3" s="4"/>
      <c r="P3" s="4"/>
    </row>
    <row r="4" spans="8:16" hidden="1" x14ac:dyDescent="0.35">
      <c r="I4" s="7"/>
      <c r="J4" s="7"/>
      <c r="L4" s="3" t="s">
        <v>3</v>
      </c>
      <c r="M4" s="4"/>
      <c r="N4" s="4"/>
      <c r="O4" s="4"/>
    </row>
    <row r="5" spans="8:16" hidden="1" x14ac:dyDescent="0.35">
      <c r="I5" s="7"/>
      <c r="J5" s="7"/>
      <c r="L5" s="3" t="s">
        <v>3</v>
      </c>
      <c r="M5" s="4"/>
      <c r="N5" s="4"/>
      <c r="O5" s="4"/>
    </row>
    <row r="6" spans="8:16" hidden="1" x14ac:dyDescent="0.35">
      <c r="J6" s="7"/>
      <c r="L6" s="8" t="s">
        <v>4</v>
      </c>
      <c r="M6" s="9"/>
      <c r="N6" s="9"/>
    </row>
    <row r="7" spans="8:16" hidden="1" x14ac:dyDescent="0.35"/>
    <row r="8" spans="8:16" hidden="1" x14ac:dyDescent="0.35">
      <c r="L8" s="3" t="s">
        <v>5</v>
      </c>
    </row>
    <row r="9" spans="8:16" hidden="1" x14ac:dyDescent="0.35"/>
    <row r="10" spans="8:16" hidden="1" x14ac:dyDescent="0.35">
      <c r="L10" s="3" t="s">
        <v>6</v>
      </c>
    </row>
    <row r="11" spans="8:16" hidden="1" x14ac:dyDescent="0.35">
      <c r="L11" s="3"/>
    </row>
    <row r="12" spans="8:16" x14ac:dyDescent="0.35">
      <c r="J12" s="76" t="s">
        <v>7</v>
      </c>
      <c r="K12" s="76"/>
      <c r="L12" s="76"/>
    </row>
    <row r="13" spans="8:16" x14ac:dyDescent="0.35">
      <c r="J13" s="76" t="s">
        <v>1</v>
      </c>
      <c r="K13" s="76"/>
      <c r="L13" s="76"/>
    </row>
    <row r="14" spans="8:16" x14ac:dyDescent="0.35">
      <c r="H14" s="76" t="s">
        <v>8</v>
      </c>
      <c r="I14" s="76"/>
      <c r="J14" s="76"/>
      <c r="K14" s="76"/>
      <c r="L14" s="76"/>
    </row>
    <row r="15" spans="8:16" x14ac:dyDescent="0.35">
      <c r="I15" s="76" t="s">
        <v>3</v>
      </c>
      <c r="J15" s="76"/>
      <c r="K15" s="76"/>
      <c r="L15" s="76"/>
    </row>
    <row r="16" spans="8:16" x14ac:dyDescent="0.35">
      <c r="J16" s="77" t="s">
        <v>135</v>
      </c>
      <c r="K16" s="77"/>
      <c r="L16" s="77"/>
    </row>
    <row r="17" spans="1:21" x14ac:dyDescent="0.35">
      <c r="L17" s="3"/>
    </row>
    <row r="18" spans="1:21" x14ac:dyDescent="0.35">
      <c r="J18" s="76" t="s">
        <v>9</v>
      </c>
      <c r="K18" s="76"/>
      <c r="L18" s="76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35">
      <c r="J19" s="76" t="s">
        <v>1</v>
      </c>
      <c r="K19" s="76"/>
      <c r="L19" s="76"/>
      <c r="Q19" s="11"/>
      <c r="S19" s="10"/>
      <c r="T19" s="10"/>
      <c r="U19" s="10"/>
    </row>
    <row r="20" spans="1:21" x14ac:dyDescent="0.35">
      <c r="H20" s="76" t="s">
        <v>8</v>
      </c>
      <c r="I20" s="76"/>
      <c r="J20" s="76"/>
      <c r="K20" s="76"/>
      <c r="L20" s="76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35">
      <c r="I21" s="76" t="s">
        <v>3</v>
      </c>
      <c r="J21" s="76"/>
      <c r="K21" s="76"/>
      <c r="L21" s="76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35">
      <c r="J22" s="77" t="s">
        <v>10</v>
      </c>
      <c r="K22" s="77"/>
      <c r="L22" s="77"/>
      <c r="Q22" s="7"/>
      <c r="R22" s="12" t="s">
        <v>11</v>
      </c>
      <c r="T22" s="13"/>
      <c r="U22" s="13"/>
    </row>
    <row r="23" spans="1:21" x14ac:dyDescent="0.35">
      <c r="Q23" s="7"/>
      <c r="R23" s="4"/>
      <c r="S23" s="4"/>
      <c r="T23" s="4"/>
      <c r="U23" s="4"/>
    </row>
    <row r="24" spans="1:21" hidden="1" x14ac:dyDescent="0.35">
      <c r="L24" s="4" t="s">
        <v>5</v>
      </c>
      <c r="Q24" s="7"/>
      <c r="R24" s="4"/>
      <c r="S24" s="4"/>
      <c r="T24" s="4"/>
    </row>
    <row r="25" spans="1:21" hidden="1" x14ac:dyDescent="0.35">
      <c r="L25" s="7"/>
      <c r="Q25" s="7"/>
      <c r="R25" s="4"/>
      <c r="S25" s="4"/>
      <c r="T25" s="4"/>
      <c r="U25" s="4"/>
    </row>
    <row r="26" spans="1:21" hidden="1" x14ac:dyDescent="0.35">
      <c r="L26" s="4" t="s">
        <v>12</v>
      </c>
      <c r="Q26" s="7"/>
      <c r="R26" s="4"/>
      <c r="S26" s="4"/>
      <c r="T26" s="4"/>
    </row>
    <row r="27" spans="1:21" x14ac:dyDescent="0.35">
      <c r="J27" s="4"/>
      <c r="K27" s="3"/>
      <c r="L27" s="4"/>
    </row>
    <row r="28" spans="1:21" x14ac:dyDescent="0.35">
      <c r="J28" s="4"/>
      <c r="K28" s="3"/>
      <c r="L28" s="3"/>
    </row>
    <row r="29" spans="1:21" hidden="1" x14ac:dyDescent="0.35"/>
    <row r="30" spans="1:21" ht="19.5" customHeight="1" x14ac:dyDescent="0.35">
      <c r="A30" s="78" t="s">
        <v>13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21" ht="17.5" x14ac:dyDescent="0.35">
      <c r="A31" s="78" t="s">
        <v>14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21" ht="17.5" hidden="1" x14ac:dyDescent="0.3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23" ht="17.5" x14ac:dyDescent="0.35">
      <c r="A33" s="78" t="s">
        <v>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23" ht="16" thickBot="1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90" t="s">
        <v>16</v>
      </c>
      <c r="L34" s="90"/>
      <c r="R34" s="92"/>
      <c r="S34" s="92"/>
      <c r="T34" s="92" t="s">
        <v>16</v>
      </c>
      <c r="U34" s="92"/>
    </row>
    <row r="35" spans="1:23" x14ac:dyDescent="0.35">
      <c r="A35" s="93" t="s">
        <v>17</v>
      </c>
      <c r="B35" s="94"/>
      <c r="C35" s="95"/>
      <c r="D35" s="96" t="s">
        <v>18</v>
      </c>
      <c r="E35" s="97"/>
      <c r="F35" s="97"/>
      <c r="G35" s="97"/>
      <c r="H35" s="97"/>
      <c r="I35" s="97"/>
      <c r="J35" s="98"/>
      <c r="K35" s="96" t="s">
        <v>19</v>
      </c>
      <c r="L35" s="98"/>
      <c r="M35" s="81" t="s">
        <v>20</v>
      </c>
      <c r="N35" s="79" t="s">
        <v>21</v>
      </c>
      <c r="O35" s="79" t="s">
        <v>22</v>
      </c>
      <c r="P35" s="81" t="s">
        <v>23</v>
      </c>
      <c r="Q35" s="83" t="s">
        <v>24</v>
      </c>
      <c r="R35" s="85" t="s">
        <v>25</v>
      </c>
      <c r="S35" s="86"/>
      <c r="T35" s="85" t="s">
        <v>19</v>
      </c>
      <c r="U35" s="86"/>
    </row>
    <row r="36" spans="1:23" ht="16" thickBot="1" x14ac:dyDescent="0.4">
      <c r="A36" s="89" t="s">
        <v>26</v>
      </c>
      <c r="B36" s="90"/>
      <c r="C36" s="91"/>
      <c r="D36" s="99"/>
      <c r="E36" s="100"/>
      <c r="F36" s="100"/>
      <c r="G36" s="100"/>
      <c r="H36" s="100"/>
      <c r="I36" s="100"/>
      <c r="J36" s="101"/>
      <c r="K36" s="99"/>
      <c r="L36" s="101"/>
      <c r="M36" s="82"/>
      <c r="N36" s="80"/>
      <c r="O36" s="80"/>
      <c r="P36" s="82"/>
      <c r="Q36" s="84"/>
      <c r="R36" s="87"/>
      <c r="S36" s="88"/>
      <c r="T36" s="87"/>
      <c r="U36" s="88"/>
    </row>
    <row r="37" spans="1:23" ht="16" thickBot="1" x14ac:dyDescent="0.4">
      <c r="A37" s="15"/>
      <c r="B37" s="16">
        <v>1</v>
      </c>
      <c r="C37" s="17"/>
      <c r="D37" s="15"/>
      <c r="E37" s="18"/>
      <c r="F37" s="18"/>
      <c r="G37" s="16">
        <v>2</v>
      </c>
      <c r="H37" s="18"/>
      <c r="I37" s="18"/>
      <c r="J37" s="17"/>
      <c r="K37" s="102">
        <v>3</v>
      </c>
      <c r="L37" s="103"/>
      <c r="M37" s="19"/>
      <c r="N37" s="19"/>
      <c r="O37" s="19"/>
      <c r="P37" s="19"/>
      <c r="Q37" s="20"/>
      <c r="R37" s="104">
        <v>3</v>
      </c>
      <c r="S37" s="105"/>
      <c r="T37" s="104">
        <v>3</v>
      </c>
      <c r="U37" s="105"/>
    </row>
    <row r="38" spans="1:23" ht="15.65" customHeight="1" x14ac:dyDescent="0.25">
      <c r="A38" s="106" t="s">
        <v>27</v>
      </c>
      <c r="B38" s="107"/>
      <c r="C38" s="108"/>
      <c r="D38" s="112" t="s">
        <v>28</v>
      </c>
      <c r="E38" s="113"/>
      <c r="F38" s="113"/>
      <c r="G38" s="113"/>
      <c r="H38" s="113"/>
      <c r="I38" s="113"/>
      <c r="J38" s="114"/>
      <c r="K38" s="118">
        <f>K40+K51+K57+K63+K82+K88+K104+K47+K44+K100</f>
        <v>74662.716</v>
      </c>
      <c r="L38" s="119"/>
      <c r="M38" s="122">
        <v>17235.358</v>
      </c>
      <c r="N38" s="122"/>
      <c r="O38" s="122"/>
      <c r="P38" s="122">
        <f>P40+P51+P57+P63+P82+P88+P104</f>
        <v>24582.394</v>
      </c>
      <c r="Q38" s="122">
        <v>20829</v>
      </c>
      <c r="R38" s="123">
        <f>R40+R51+R57+R63+R82+R88+R104+R47+R44+R100</f>
        <v>73596.200000000012</v>
      </c>
      <c r="S38" s="124"/>
      <c r="T38" s="123">
        <f>T40+T51+T57+T63+T82+T88+T104+T47+T44+T100</f>
        <v>75660.700000000012</v>
      </c>
      <c r="U38" s="124"/>
    </row>
    <row r="39" spans="1:23" ht="13.9" customHeight="1" thickBot="1" x14ac:dyDescent="0.3">
      <c r="A39" s="109"/>
      <c r="B39" s="110"/>
      <c r="C39" s="111"/>
      <c r="D39" s="115"/>
      <c r="E39" s="116"/>
      <c r="F39" s="116"/>
      <c r="G39" s="116"/>
      <c r="H39" s="116"/>
      <c r="I39" s="116"/>
      <c r="J39" s="117"/>
      <c r="K39" s="120"/>
      <c r="L39" s="121"/>
      <c r="M39" s="122"/>
      <c r="N39" s="122"/>
      <c r="O39" s="122"/>
      <c r="P39" s="122"/>
      <c r="Q39" s="122"/>
      <c r="R39" s="125"/>
      <c r="S39" s="126"/>
      <c r="T39" s="125"/>
      <c r="U39" s="126"/>
    </row>
    <row r="40" spans="1:23" ht="15" x14ac:dyDescent="0.3">
      <c r="A40" s="21" t="s">
        <v>29</v>
      </c>
      <c r="B40" s="22"/>
      <c r="C40" s="23"/>
      <c r="D40" s="112" t="s">
        <v>30</v>
      </c>
      <c r="E40" s="113"/>
      <c r="F40" s="113"/>
      <c r="G40" s="113"/>
      <c r="H40" s="113"/>
      <c r="I40" s="113"/>
      <c r="J40" s="114"/>
      <c r="K40" s="118">
        <f>K42</f>
        <v>28840.1</v>
      </c>
      <c r="L40" s="119"/>
      <c r="M40" s="122">
        <v>4523.7</v>
      </c>
      <c r="N40" s="122"/>
      <c r="O40" s="122"/>
      <c r="P40" s="122">
        <f>P42</f>
        <v>5592.7</v>
      </c>
      <c r="Q40" s="127">
        <v>4938.4639999999999</v>
      </c>
      <c r="R40" s="123">
        <f>R42</f>
        <v>25200</v>
      </c>
      <c r="S40" s="124"/>
      <c r="T40" s="123">
        <f>T42</f>
        <v>26208</v>
      </c>
      <c r="U40" s="124"/>
      <c r="W40" s="24"/>
    </row>
    <row r="41" spans="1:23" thickBot="1" x14ac:dyDescent="0.35">
      <c r="A41" s="25" t="s">
        <v>31</v>
      </c>
      <c r="B41" s="26"/>
      <c r="C41" s="27"/>
      <c r="D41" s="115"/>
      <c r="E41" s="116"/>
      <c r="F41" s="116"/>
      <c r="G41" s="116"/>
      <c r="H41" s="116"/>
      <c r="I41" s="116"/>
      <c r="J41" s="117"/>
      <c r="K41" s="120"/>
      <c r="L41" s="121"/>
      <c r="M41" s="122"/>
      <c r="N41" s="122"/>
      <c r="O41" s="122"/>
      <c r="P41" s="122"/>
      <c r="Q41" s="127"/>
      <c r="R41" s="125"/>
      <c r="S41" s="126"/>
      <c r="T41" s="125"/>
      <c r="U41" s="126"/>
      <c r="W41" s="24"/>
    </row>
    <row r="42" spans="1:23" x14ac:dyDescent="0.35">
      <c r="A42" s="93" t="s">
        <v>32</v>
      </c>
      <c r="B42" s="94"/>
      <c r="C42" s="95"/>
      <c r="D42" s="28"/>
      <c r="E42" s="29"/>
      <c r="F42" s="29"/>
      <c r="G42" s="29"/>
      <c r="H42" s="29"/>
      <c r="I42" s="29"/>
      <c r="J42" s="30"/>
      <c r="K42" s="155">
        <v>28840.1</v>
      </c>
      <c r="L42" s="156"/>
      <c r="M42" s="122">
        <v>4523.7</v>
      </c>
      <c r="N42" s="122">
        <v>534.5</v>
      </c>
      <c r="O42" s="122">
        <v>534.5</v>
      </c>
      <c r="P42" s="122">
        <f>M42+N42+O42</f>
        <v>5592.7</v>
      </c>
      <c r="Q42" s="127">
        <v>4938.4639999999999</v>
      </c>
      <c r="R42" s="138">
        <v>25200</v>
      </c>
      <c r="S42" s="139"/>
      <c r="T42" s="138">
        <v>26208</v>
      </c>
      <c r="U42" s="139"/>
      <c r="W42" s="24"/>
    </row>
    <row r="43" spans="1:23" ht="16" thickBot="1" x14ac:dyDescent="0.4">
      <c r="A43" s="89"/>
      <c r="B43" s="90"/>
      <c r="C43" s="91"/>
      <c r="D43" s="31" t="s">
        <v>33</v>
      </c>
      <c r="E43" s="32"/>
      <c r="F43" s="32"/>
      <c r="G43" s="32"/>
      <c r="H43" s="32"/>
      <c r="I43" s="32"/>
      <c r="J43" s="33"/>
      <c r="K43" s="157"/>
      <c r="L43" s="158"/>
      <c r="M43" s="122"/>
      <c r="N43" s="122"/>
      <c r="O43" s="122"/>
      <c r="P43" s="122"/>
      <c r="Q43" s="127"/>
      <c r="R43" s="140"/>
      <c r="S43" s="141"/>
      <c r="T43" s="140"/>
      <c r="U43" s="141"/>
      <c r="W43" s="24"/>
    </row>
    <row r="44" spans="1:23" ht="15.65" customHeight="1" x14ac:dyDescent="0.25">
      <c r="A44" s="142" t="s">
        <v>34</v>
      </c>
      <c r="B44" s="143"/>
      <c r="C44" s="144"/>
      <c r="D44" s="148" t="s">
        <v>35</v>
      </c>
      <c r="E44" s="149"/>
      <c r="F44" s="149"/>
      <c r="G44" s="149"/>
      <c r="H44" s="149"/>
      <c r="I44" s="149"/>
      <c r="J44" s="150"/>
      <c r="K44" s="118">
        <f>K46</f>
        <v>822</v>
      </c>
      <c r="L44" s="119"/>
      <c r="M44" s="122">
        <v>9794</v>
      </c>
      <c r="N44" s="122"/>
      <c r="O44" s="122"/>
      <c r="P44" s="122" t="e">
        <f>#REF!+P47+P48</f>
        <v>#REF!</v>
      </c>
      <c r="Q44" s="154">
        <v>12087.288329999999</v>
      </c>
      <c r="R44" s="123">
        <f>R46</f>
        <v>0</v>
      </c>
      <c r="S44" s="124"/>
      <c r="T44" s="123">
        <f>T46</f>
        <v>0</v>
      </c>
      <c r="U44" s="124"/>
      <c r="W44" s="24"/>
    </row>
    <row r="45" spans="1:23" ht="16.149999999999999" customHeight="1" thickBot="1" x14ac:dyDescent="0.3">
      <c r="A45" s="145"/>
      <c r="B45" s="146"/>
      <c r="C45" s="147"/>
      <c r="D45" s="151"/>
      <c r="E45" s="152"/>
      <c r="F45" s="152"/>
      <c r="G45" s="152"/>
      <c r="H45" s="152"/>
      <c r="I45" s="152"/>
      <c r="J45" s="153"/>
      <c r="K45" s="120"/>
      <c r="L45" s="121"/>
      <c r="M45" s="122"/>
      <c r="N45" s="122"/>
      <c r="O45" s="122"/>
      <c r="P45" s="122"/>
      <c r="Q45" s="154"/>
      <c r="R45" s="125"/>
      <c r="S45" s="126"/>
      <c r="T45" s="125"/>
      <c r="U45" s="126"/>
      <c r="W45" s="24"/>
    </row>
    <row r="46" spans="1:23" ht="31.15" customHeight="1" thickBot="1" x14ac:dyDescent="0.4">
      <c r="A46" s="128" t="s">
        <v>36</v>
      </c>
      <c r="B46" s="129"/>
      <c r="C46" s="130"/>
      <c r="D46" s="131" t="s">
        <v>37</v>
      </c>
      <c r="E46" s="132"/>
      <c r="F46" s="132"/>
      <c r="G46" s="132"/>
      <c r="H46" s="132"/>
      <c r="I46" s="132"/>
      <c r="J46" s="133"/>
      <c r="K46" s="134">
        <v>822</v>
      </c>
      <c r="L46" s="135"/>
      <c r="M46" s="34">
        <v>124</v>
      </c>
      <c r="N46" s="34"/>
      <c r="O46" s="34"/>
      <c r="P46" s="34">
        <f>M46+N46+O46</f>
        <v>124</v>
      </c>
      <c r="Q46" s="35">
        <v>206.22337999999999</v>
      </c>
      <c r="R46" s="136"/>
      <c r="S46" s="137"/>
      <c r="T46" s="136"/>
      <c r="U46" s="137"/>
      <c r="W46" s="24"/>
    </row>
    <row r="47" spans="1:23" ht="15.65" customHeight="1" x14ac:dyDescent="0.25">
      <c r="A47" s="142" t="s">
        <v>38</v>
      </c>
      <c r="B47" s="143"/>
      <c r="C47" s="144"/>
      <c r="D47" s="163" t="s">
        <v>39</v>
      </c>
      <c r="E47" s="164"/>
      <c r="F47" s="164"/>
      <c r="G47" s="164"/>
      <c r="H47" s="164"/>
      <c r="I47" s="164"/>
      <c r="J47" s="165"/>
      <c r="K47" s="118">
        <f>K50</f>
        <v>71.7</v>
      </c>
      <c r="L47" s="119"/>
      <c r="M47" s="122">
        <v>9794</v>
      </c>
      <c r="N47" s="122"/>
      <c r="O47" s="122"/>
      <c r="P47" s="122">
        <f>P50+P51+P52</f>
        <v>15318</v>
      </c>
      <c r="Q47" s="154">
        <v>12087.288329999999</v>
      </c>
      <c r="R47" s="123">
        <f>R50</f>
        <v>75.8</v>
      </c>
      <c r="S47" s="124"/>
      <c r="T47" s="123">
        <f>T50</f>
        <v>80</v>
      </c>
      <c r="U47" s="124"/>
      <c r="W47" s="24"/>
    </row>
    <row r="48" spans="1:23" ht="16.149999999999999" customHeight="1" thickBot="1" x14ac:dyDescent="0.3">
      <c r="A48" s="145"/>
      <c r="B48" s="146"/>
      <c r="C48" s="147"/>
      <c r="D48" s="166"/>
      <c r="E48" s="167"/>
      <c r="F48" s="167"/>
      <c r="G48" s="167"/>
      <c r="H48" s="167"/>
      <c r="I48" s="167"/>
      <c r="J48" s="168"/>
      <c r="K48" s="120"/>
      <c r="L48" s="121"/>
      <c r="M48" s="122"/>
      <c r="N48" s="122"/>
      <c r="O48" s="122"/>
      <c r="P48" s="122"/>
      <c r="Q48" s="154"/>
      <c r="R48" s="125"/>
      <c r="S48" s="126"/>
      <c r="T48" s="125"/>
      <c r="U48" s="126"/>
      <c r="W48" s="24"/>
    </row>
    <row r="49" spans="1:23" ht="16.149999999999999" hidden="1" customHeight="1" x14ac:dyDescent="0.35">
      <c r="A49" s="25"/>
      <c r="B49" s="26"/>
      <c r="C49" s="26"/>
      <c r="D49" s="36"/>
      <c r="E49" s="37"/>
      <c r="F49" s="37"/>
      <c r="G49" s="37"/>
      <c r="H49" s="37"/>
      <c r="I49" s="37"/>
      <c r="J49" s="38"/>
      <c r="K49" s="39"/>
      <c r="L49" s="40"/>
      <c r="R49" s="41"/>
      <c r="S49" s="42"/>
      <c r="T49" s="41"/>
      <c r="U49" s="42"/>
      <c r="W49" s="24"/>
    </row>
    <row r="50" spans="1:23" ht="16" thickBot="1" x14ac:dyDescent="0.4">
      <c r="A50" s="102" t="s">
        <v>40</v>
      </c>
      <c r="B50" s="159"/>
      <c r="C50" s="103"/>
      <c r="D50" s="160" t="s">
        <v>41</v>
      </c>
      <c r="E50" s="161"/>
      <c r="F50" s="161"/>
      <c r="G50" s="161"/>
      <c r="H50" s="161"/>
      <c r="I50" s="161"/>
      <c r="J50" s="162"/>
      <c r="K50" s="134">
        <v>71.7</v>
      </c>
      <c r="L50" s="135"/>
      <c r="M50" s="34">
        <v>124</v>
      </c>
      <c r="N50" s="34"/>
      <c r="O50" s="34"/>
      <c r="P50" s="34">
        <f>M50+N50+O50</f>
        <v>124</v>
      </c>
      <c r="Q50" s="35">
        <v>206.22337999999999</v>
      </c>
      <c r="R50" s="136">
        <v>75.8</v>
      </c>
      <c r="S50" s="137"/>
      <c r="T50" s="136">
        <v>80</v>
      </c>
      <c r="U50" s="137"/>
      <c r="W50" s="24"/>
    </row>
    <row r="51" spans="1:23" ht="15.65" customHeight="1" x14ac:dyDescent="0.25">
      <c r="A51" s="142" t="s">
        <v>42</v>
      </c>
      <c r="B51" s="143"/>
      <c r="C51" s="144"/>
      <c r="D51" s="163" t="s">
        <v>43</v>
      </c>
      <c r="E51" s="164"/>
      <c r="F51" s="164"/>
      <c r="G51" s="164"/>
      <c r="H51" s="164"/>
      <c r="I51" s="164"/>
      <c r="J51" s="165"/>
      <c r="K51" s="118">
        <f>K54+K56+K55</f>
        <v>42314.1</v>
      </c>
      <c r="L51" s="119"/>
      <c r="M51" s="122">
        <v>9794</v>
      </c>
      <c r="N51" s="122"/>
      <c r="O51" s="122"/>
      <c r="P51" s="122">
        <f>P54+P55+P56</f>
        <v>15194</v>
      </c>
      <c r="Q51" s="154">
        <v>12087.288329999999</v>
      </c>
      <c r="R51" s="123">
        <f>R54+R56+R55</f>
        <v>44797.8</v>
      </c>
      <c r="S51" s="124"/>
      <c r="T51" s="123">
        <f>T54+T56+T55</f>
        <v>46588.6</v>
      </c>
      <c r="U51" s="124"/>
      <c r="W51" s="24"/>
    </row>
    <row r="52" spans="1:23" ht="16.149999999999999" customHeight="1" thickBot="1" x14ac:dyDescent="0.3">
      <c r="A52" s="145"/>
      <c r="B52" s="146"/>
      <c r="C52" s="147"/>
      <c r="D52" s="166"/>
      <c r="E52" s="167"/>
      <c r="F52" s="167"/>
      <c r="G52" s="167"/>
      <c r="H52" s="167"/>
      <c r="I52" s="167"/>
      <c r="J52" s="168"/>
      <c r="K52" s="120"/>
      <c r="L52" s="121"/>
      <c r="M52" s="122"/>
      <c r="N52" s="122"/>
      <c r="O52" s="122"/>
      <c r="P52" s="122"/>
      <c r="Q52" s="154"/>
      <c r="R52" s="125"/>
      <c r="S52" s="126"/>
      <c r="T52" s="125"/>
      <c r="U52" s="126"/>
      <c r="W52" s="24"/>
    </row>
    <row r="53" spans="1:23" ht="16.149999999999999" hidden="1" customHeight="1" x14ac:dyDescent="0.35">
      <c r="A53" s="25"/>
      <c r="B53" s="26"/>
      <c r="C53" s="26"/>
      <c r="D53" s="43"/>
      <c r="E53" s="44"/>
      <c r="F53" s="44"/>
      <c r="G53" s="44"/>
      <c r="H53" s="44"/>
      <c r="I53" s="44"/>
      <c r="J53" s="45"/>
      <c r="K53" s="39"/>
      <c r="L53" s="40"/>
      <c r="R53" s="41"/>
      <c r="S53" s="42"/>
      <c r="T53" s="41"/>
      <c r="U53" s="42"/>
      <c r="W53" s="24"/>
    </row>
    <row r="54" spans="1:23" ht="16" thickBot="1" x14ac:dyDescent="0.4">
      <c r="A54" s="102" t="s">
        <v>44</v>
      </c>
      <c r="B54" s="159"/>
      <c r="C54" s="103"/>
      <c r="D54" s="15" t="s">
        <v>45</v>
      </c>
      <c r="E54" s="18"/>
      <c r="F54" s="18"/>
      <c r="G54" s="18"/>
      <c r="H54" s="18"/>
      <c r="I54" s="18"/>
      <c r="J54" s="17"/>
      <c r="K54" s="134">
        <v>6974.5</v>
      </c>
      <c r="L54" s="135"/>
      <c r="M54" s="34">
        <v>124</v>
      </c>
      <c r="N54" s="34"/>
      <c r="O54" s="34"/>
      <c r="P54" s="34">
        <f>M54+N54+O54</f>
        <v>124</v>
      </c>
      <c r="Q54" s="35">
        <v>206.22337999999999</v>
      </c>
      <c r="R54" s="136">
        <v>3816</v>
      </c>
      <c r="S54" s="137"/>
      <c r="T54" s="136">
        <v>3968.6</v>
      </c>
      <c r="U54" s="137"/>
      <c r="W54" s="24"/>
    </row>
    <row r="55" spans="1:23" ht="15.65" hidden="1" customHeight="1" x14ac:dyDescent="0.35">
      <c r="A55" s="102" t="s">
        <v>46</v>
      </c>
      <c r="B55" s="159"/>
      <c r="C55" s="103"/>
      <c r="D55" s="46" t="s">
        <v>47</v>
      </c>
      <c r="E55" s="47"/>
      <c r="F55" s="47"/>
      <c r="G55" s="47"/>
      <c r="H55" s="47"/>
      <c r="I55" s="47"/>
      <c r="J55" s="48"/>
      <c r="K55" s="134"/>
      <c r="L55" s="135"/>
      <c r="M55" s="34">
        <v>1970</v>
      </c>
      <c r="N55" s="34">
        <v>700</v>
      </c>
      <c r="O55" s="34">
        <v>700</v>
      </c>
      <c r="P55" s="34">
        <f>M55+N55+O55</f>
        <v>3370</v>
      </c>
      <c r="Q55" s="35">
        <v>2811.7408799999998</v>
      </c>
      <c r="R55" s="136">
        <v>9783.7999999999993</v>
      </c>
      <c r="S55" s="137"/>
      <c r="T55" s="136">
        <v>10175</v>
      </c>
      <c r="U55" s="137"/>
      <c r="W55" s="24"/>
    </row>
    <row r="56" spans="1:23" ht="16" thickBot="1" x14ac:dyDescent="0.4">
      <c r="A56" s="102" t="s">
        <v>48</v>
      </c>
      <c r="B56" s="159"/>
      <c r="C56" s="103"/>
      <c r="D56" s="15" t="s">
        <v>49</v>
      </c>
      <c r="E56" s="18"/>
      <c r="F56" s="18"/>
      <c r="G56" s="18"/>
      <c r="H56" s="18"/>
      <c r="I56" s="18"/>
      <c r="J56" s="17"/>
      <c r="K56" s="134">
        <v>35339.599999999999</v>
      </c>
      <c r="L56" s="135"/>
      <c r="M56" s="34">
        <v>7700</v>
      </c>
      <c r="N56" s="34">
        <v>2000</v>
      </c>
      <c r="O56" s="34">
        <v>2000</v>
      </c>
      <c r="P56" s="34">
        <f>M56+N56+O56</f>
        <v>11700</v>
      </c>
      <c r="Q56" s="35">
        <v>9069.3240700000006</v>
      </c>
      <c r="R56" s="136">
        <v>31198</v>
      </c>
      <c r="S56" s="137"/>
      <c r="T56" s="136">
        <v>32445</v>
      </c>
      <c r="U56" s="137"/>
      <c r="W56" s="24"/>
    </row>
    <row r="57" spans="1:23" ht="15.65" customHeight="1" x14ac:dyDescent="0.25">
      <c r="A57" s="142" t="s">
        <v>50</v>
      </c>
      <c r="B57" s="143"/>
      <c r="C57" s="144"/>
      <c r="D57" s="163" t="s">
        <v>51</v>
      </c>
      <c r="E57" s="164"/>
      <c r="F57" s="164"/>
      <c r="G57" s="164"/>
      <c r="H57" s="164"/>
      <c r="I57" s="164"/>
      <c r="J57" s="165"/>
      <c r="K57" s="118">
        <f>K59</f>
        <v>5</v>
      </c>
      <c r="L57" s="119"/>
      <c r="M57" s="122">
        <v>17</v>
      </c>
      <c r="N57" s="122"/>
      <c r="O57" s="122"/>
      <c r="P57" s="122">
        <f>M57+N57+O57</f>
        <v>17</v>
      </c>
      <c r="Q57" s="122">
        <v>3.9649999999999999</v>
      </c>
      <c r="R57" s="123">
        <f>R59</f>
        <v>8</v>
      </c>
      <c r="S57" s="124"/>
      <c r="T57" s="123">
        <f>T59</f>
        <v>10</v>
      </c>
      <c r="U57" s="124"/>
      <c r="W57" s="24"/>
    </row>
    <row r="58" spans="1:23" ht="13.9" customHeight="1" thickBot="1" x14ac:dyDescent="0.3">
      <c r="A58" s="145"/>
      <c r="B58" s="146"/>
      <c r="C58" s="147"/>
      <c r="D58" s="166"/>
      <c r="E58" s="167"/>
      <c r="F58" s="167"/>
      <c r="G58" s="167"/>
      <c r="H58" s="167"/>
      <c r="I58" s="167"/>
      <c r="J58" s="168"/>
      <c r="K58" s="120"/>
      <c r="L58" s="121"/>
      <c r="M58" s="122"/>
      <c r="N58" s="122"/>
      <c r="O58" s="122"/>
      <c r="P58" s="122"/>
      <c r="Q58" s="122"/>
      <c r="R58" s="125"/>
      <c r="S58" s="126"/>
      <c r="T58" s="125"/>
      <c r="U58" s="126"/>
      <c r="W58" s="24"/>
    </row>
    <row r="59" spans="1:23" x14ac:dyDescent="0.35">
      <c r="A59" s="96" t="s">
        <v>52</v>
      </c>
      <c r="B59" s="97"/>
      <c r="C59" s="98"/>
      <c r="D59" s="28" t="s">
        <v>53</v>
      </c>
      <c r="E59" s="29"/>
      <c r="F59" s="29"/>
      <c r="G59" s="29"/>
      <c r="H59" s="29"/>
      <c r="I59" s="29"/>
      <c r="J59" s="29"/>
      <c r="K59" s="155">
        <v>5</v>
      </c>
      <c r="L59" s="156"/>
      <c r="M59" s="122">
        <v>17</v>
      </c>
      <c r="N59" s="122"/>
      <c r="O59" s="122"/>
      <c r="P59" s="122">
        <f>M59+N59+O59</f>
        <v>17</v>
      </c>
      <c r="Q59" s="122">
        <v>3.9649999999999999</v>
      </c>
      <c r="R59" s="138">
        <v>8</v>
      </c>
      <c r="S59" s="139"/>
      <c r="T59" s="138">
        <v>10</v>
      </c>
      <c r="U59" s="139"/>
    </row>
    <row r="60" spans="1:23" x14ac:dyDescent="0.35">
      <c r="A60" s="169"/>
      <c r="B60" s="170"/>
      <c r="C60" s="171"/>
      <c r="D60" s="46" t="s">
        <v>54</v>
      </c>
      <c r="E60" s="47"/>
      <c r="F60" s="47"/>
      <c r="G60" s="47"/>
      <c r="H60" s="47"/>
      <c r="I60" s="47"/>
      <c r="J60" s="47"/>
      <c r="K60" s="172"/>
      <c r="L60" s="173"/>
      <c r="M60" s="122"/>
      <c r="N60" s="122"/>
      <c r="O60" s="122"/>
      <c r="P60" s="122"/>
      <c r="Q60" s="122"/>
      <c r="R60" s="174"/>
      <c r="S60" s="175"/>
      <c r="T60" s="174"/>
      <c r="U60" s="175"/>
    </row>
    <row r="61" spans="1:23" x14ac:dyDescent="0.35">
      <c r="A61" s="169"/>
      <c r="B61" s="170"/>
      <c r="C61" s="171"/>
      <c r="D61" s="46" t="s">
        <v>55</v>
      </c>
      <c r="E61" s="47"/>
      <c r="F61" s="47"/>
      <c r="G61" s="47"/>
      <c r="H61" s="47"/>
      <c r="I61" s="47"/>
      <c r="J61" s="47"/>
      <c r="K61" s="172"/>
      <c r="L61" s="173"/>
      <c r="M61" s="122"/>
      <c r="N61" s="122"/>
      <c r="O61" s="122"/>
      <c r="P61" s="122"/>
      <c r="Q61" s="122"/>
      <c r="R61" s="174"/>
      <c r="S61" s="175"/>
      <c r="T61" s="174"/>
      <c r="U61" s="175"/>
      <c r="W61" s="24"/>
    </row>
    <row r="62" spans="1:23" ht="16" thickBot="1" x14ac:dyDescent="0.4">
      <c r="A62" s="99"/>
      <c r="B62" s="100"/>
      <c r="C62" s="101"/>
      <c r="D62" s="31" t="s">
        <v>56</v>
      </c>
      <c r="E62" s="32"/>
      <c r="F62" s="32"/>
      <c r="G62" s="32"/>
      <c r="H62" s="32"/>
      <c r="I62" s="32"/>
      <c r="J62" s="32"/>
      <c r="K62" s="157"/>
      <c r="L62" s="158"/>
      <c r="M62" s="122"/>
      <c r="N62" s="122"/>
      <c r="O62" s="122"/>
      <c r="P62" s="122"/>
      <c r="Q62" s="122"/>
      <c r="R62" s="140"/>
      <c r="S62" s="141"/>
      <c r="T62" s="140"/>
      <c r="U62" s="141"/>
    </row>
    <row r="63" spans="1:23" ht="15" x14ac:dyDescent="0.3">
      <c r="A63" s="142" t="s">
        <v>57</v>
      </c>
      <c r="B63" s="143"/>
      <c r="C63" s="144"/>
      <c r="D63" s="21" t="s">
        <v>58</v>
      </c>
      <c r="E63" s="22"/>
      <c r="F63" s="22"/>
      <c r="G63" s="22"/>
      <c r="H63" s="22"/>
      <c r="I63" s="22"/>
      <c r="J63" s="23"/>
      <c r="K63" s="179">
        <f>K66+K70+K78+K74</f>
        <v>1785.316</v>
      </c>
      <c r="L63" s="180"/>
      <c r="M63" s="122">
        <v>2183.6579999999999</v>
      </c>
      <c r="N63" s="122"/>
      <c r="O63" s="122"/>
      <c r="P63" s="122">
        <f>P66+P70+P78</f>
        <v>2913.6940000000004</v>
      </c>
      <c r="Q63" s="185">
        <v>2859.2967100000001</v>
      </c>
      <c r="R63" s="186">
        <f>R66+R70+R78+R74</f>
        <v>1933</v>
      </c>
      <c r="S63" s="187"/>
      <c r="T63" s="186">
        <f>T66+T70+T78+T74</f>
        <v>1975</v>
      </c>
      <c r="U63" s="187"/>
    </row>
    <row r="64" spans="1:23" ht="15" x14ac:dyDescent="0.3">
      <c r="A64" s="176"/>
      <c r="B64" s="177"/>
      <c r="C64" s="178"/>
      <c r="D64" s="49" t="s">
        <v>59</v>
      </c>
      <c r="E64" s="50"/>
      <c r="F64" s="50"/>
      <c r="G64" s="50"/>
      <c r="H64" s="50"/>
      <c r="I64" s="50"/>
      <c r="J64" s="51"/>
      <c r="K64" s="181"/>
      <c r="L64" s="182"/>
      <c r="M64" s="122"/>
      <c r="N64" s="122"/>
      <c r="O64" s="122"/>
      <c r="P64" s="122"/>
      <c r="Q64" s="185"/>
      <c r="R64" s="188"/>
      <c r="S64" s="189"/>
      <c r="T64" s="188"/>
      <c r="U64" s="189"/>
    </row>
    <row r="65" spans="1:23" thickBot="1" x14ac:dyDescent="0.35">
      <c r="A65" s="145"/>
      <c r="B65" s="146"/>
      <c r="C65" s="147"/>
      <c r="D65" s="25" t="s">
        <v>60</v>
      </c>
      <c r="E65" s="26"/>
      <c r="F65" s="26"/>
      <c r="G65" s="26"/>
      <c r="H65" s="26"/>
      <c r="I65" s="26"/>
      <c r="J65" s="27"/>
      <c r="K65" s="183"/>
      <c r="L65" s="184"/>
      <c r="M65" s="122"/>
      <c r="N65" s="122"/>
      <c r="O65" s="122"/>
      <c r="P65" s="122"/>
      <c r="Q65" s="185"/>
      <c r="R65" s="190"/>
      <c r="S65" s="191"/>
      <c r="T65" s="190"/>
      <c r="U65" s="191"/>
      <c r="W65" s="52"/>
    </row>
    <row r="66" spans="1:23" ht="15.65" hidden="1" customHeight="1" x14ac:dyDescent="0.35">
      <c r="A66" s="96" t="s">
        <v>61</v>
      </c>
      <c r="B66" s="97"/>
      <c r="C66" s="98"/>
      <c r="D66" s="28" t="s">
        <v>62</v>
      </c>
      <c r="E66" s="29"/>
      <c r="F66" s="29"/>
      <c r="G66" s="29"/>
      <c r="H66" s="29"/>
      <c r="I66" s="29"/>
      <c r="J66" s="30"/>
      <c r="K66" s="192"/>
      <c r="L66" s="193"/>
      <c r="M66" s="122">
        <v>1030</v>
      </c>
      <c r="N66" s="122">
        <v>140</v>
      </c>
      <c r="O66" s="122">
        <v>140</v>
      </c>
      <c r="P66" s="122">
        <f>M66+N66+O66</f>
        <v>1310</v>
      </c>
      <c r="Q66" s="185">
        <v>1430.7293099999999</v>
      </c>
      <c r="R66" s="198"/>
      <c r="S66" s="199"/>
      <c r="T66" s="198"/>
      <c r="U66" s="199"/>
    </row>
    <row r="67" spans="1:23" ht="15.65" hidden="1" customHeight="1" x14ac:dyDescent="0.35">
      <c r="A67" s="169"/>
      <c r="B67" s="170"/>
      <c r="C67" s="171"/>
      <c r="D67" s="46" t="s">
        <v>63</v>
      </c>
      <c r="E67" s="47"/>
      <c r="F67" s="47"/>
      <c r="G67" s="47"/>
      <c r="H67" s="47"/>
      <c r="I67" s="47"/>
      <c r="J67" s="48"/>
      <c r="K67" s="194"/>
      <c r="L67" s="195"/>
      <c r="M67" s="122"/>
      <c r="N67" s="122"/>
      <c r="O67" s="122"/>
      <c r="P67" s="122"/>
      <c r="Q67" s="185"/>
      <c r="R67" s="200"/>
      <c r="S67" s="201"/>
      <c r="T67" s="200"/>
      <c r="U67" s="201"/>
    </row>
    <row r="68" spans="1:23" ht="15.65" hidden="1" customHeight="1" x14ac:dyDescent="0.35">
      <c r="A68" s="169"/>
      <c r="B68" s="170"/>
      <c r="C68" s="171"/>
      <c r="D68" s="46" t="s">
        <v>64</v>
      </c>
      <c r="E68" s="47"/>
      <c r="F68" s="47"/>
      <c r="G68" s="47"/>
      <c r="H68" s="47"/>
      <c r="I68" s="47"/>
      <c r="J68" s="48"/>
      <c r="K68" s="194"/>
      <c r="L68" s="195"/>
      <c r="M68" s="122"/>
      <c r="N68" s="122"/>
      <c r="O68" s="122"/>
      <c r="P68" s="122"/>
      <c r="Q68" s="185"/>
      <c r="R68" s="200"/>
      <c r="S68" s="201"/>
      <c r="T68" s="200"/>
      <c r="U68" s="201"/>
    </row>
    <row r="69" spans="1:23" ht="15.65" hidden="1" customHeight="1" x14ac:dyDescent="0.35">
      <c r="A69" s="99"/>
      <c r="B69" s="100"/>
      <c r="C69" s="101"/>
      <c r="D69" s="31" t="s">
        <v>65</v>
      </c>
      <c r="E69" s="32"/>
      <c r="F69" s="32"/>
      <c r="G69" s="32"/>
      <c r="H69" s="32"/>
      <c r="I69" s="32"/>
      <c r="J69" s="33"/>
      <c r="K69" s="196"/>
      <c r="L69" s="197"/>
      <c r="M69" s="122"/>
      <c r="N69" s="122"/>
      <c r="O69" s="122"/>
      <c r="P69" s="122"/>
      <c r="Q69" s="185"/>
      <c r="R69" s="202"/>
      <c r="S69" s="203"/>
      <c r="T69" s="202"/>
      <c r="U69" s="203"/>
    </row>
    <row r="70" spans="1:23" ht="15.65" hidden="1" customHeight="1" x14ac:dyDescent="0.35">
      <c r="A70" s="96" t="s">
        <v>66</v>
      </c>
      <c r="B70" s="97"/>
      <c r="C70" s="98"/>
      <c r="D70" s="28" t="s">
        <v>67</v>
      </c>
      <c r="E70" s="29"/>
      <c r="F70" s="29"/>
      <c r="G70" s="29"/>
      <c r="H70" s="29"/>
      <c r="I70" s="29"/>
      <c r="J70" s="30"/>
      <c r="K70" s="192"/>
      <c r="L70" s="193"/>
      <c r="M70" s="122">
        <v>928.55</v>
      </c>
      <c r="N70" s="122">
        <v>200</v>
      </c>
      <c r="O70" s="122">
        <v>200</v>
      </c>
      <c r="P70" s="122">
        <f>M70+N70+O70</f>
        <v>1328.55</v>
      </c>
      <c r="Q70" s="185">
        <v>1007.7294000000001</v>
      </c>
      <c r="R70" s="198"/>
      <c r="S70" s="199"/>
      <c r="T70" s="198"/>
      <c r="U70" s="199"/>
    </row>
    <row r="71" spans="1:23" ht="14.25" hidden="1" customHeight="1" x14ac:dyDescent="0.35">
      <c r="A71" s="169"/>
      <c r="B71" s="170"/>
      <c r="C71" s="171"/>
      <c r="D71" s="46" t="s">
        <v>68</v>
      </c>
      <c r="E71" s="47"/>
      <c r="F71" s="47"/>
      <c r="G71" s="47"/>
      <c r="H71" s="47"/>
      <c r="I71" s="47"/>
      <c r="J71" s="48"/>
      <c r="K71" s="194"/>
      <c r="L71" s="195"/>
      <c r="M71" s="122"/>
      <c r="N71" s="122"/>
      <c r="O71" s="122"/>
      <c r="P71" s="122"/>
      <c r="Q71" s="185"/>
      <c r="R71" s="200"/>
      <c r="S71" s="201"/>
      <c r="T71" s="200"/>
      <c r="U71" s="201"/>
    </row>
    <row r="72" spans="1:23" ht="15.75" hidden="1" customHeight="1" x14ac:dyDescent="0.35">
      <c r="A72" s="169"/>
      <c r="B72" s="170"/>
      <c r="C72" s="171"/>
      <c r="D72" s="46" t="s">
        <v>69</v>
      </c>
      <c r="E72" s="47"/>
      <c r="F72" s="47"/>
      <c r="G72" s="47"/>
      <c r="H72" s="47"/>
      <c r="I72" s="47"/>
      <c r="J72" s="48"/>
      <c r="K72" s="194"/>
      <c r="L72" s="195"/>
      <c r="M72" s="122"/>
      <c r="N72" s="122"/>
      <c r="O72" s="122"/>
      <c r="P72" s="122"/>
      <c r="Q72" s="185"/>
      <c r="R72" s="200"/>
      <c r="S72" s="201"/>
      <c r="T72" s="200"/>
      <c r="U72" s="201"/>
    </row>
    <row r="73" spans="1:23" ht="15.75" hidden="1" customHeight="1" x14ac:dyDescent="0.35">
      <c r="A73" s="99"/>
      <c r="B73" s="100"/>
      <c r="C73" s="101"/>
      <c r="D73" s="31" t="s">
        <v>70</v>
      </c>
      <c r="E73" s="32"/>
      <c r="F73" s="32"/>
      <c r="G73" s="32"/>
      <c r="H73" s="32"/>
      <c r="I73" s="32"/>
      <c r="J73" s="33"/>
      <c r="K73" s="196"/>
      <c r="L73" s="197"/>
      <c r="M73" s="122"/>
      <c r="N73" s="122"/>
      <c r="O73" s="122"/>
      <c r="P73" s="122"/>
      <c r="Q73" s="185"/>
      <c r="R73" s="202"/>
      <c r="S73" s="203"/>
      <c r="T73" s="202"/>
      <c r="U73" s="203"/>
    </row>
    <row r="74" spans="1:23" x14ac:dyDescent="0.35">
      <c r="A74" s="96" t="s">
        <v>71</v>
      </c>
      <c r="B74" s="97"/>
      <c r="C74" s="98"/>
      <c r="D74" s="53"/>
      <c r="E74" s="47"/>
      <c r="F74" s="47"/>
      <c r="G74" s="47"/>
      <c r="H74" s="47"/>
      <c r="I74" s="47"/>
      <c r="J74" s="48"/>
      <c r="K74" s="192">
        <v>850.31600000000003</v>
      </c>
      <c r="L74" s="193"/>
      <c r="M74" s="122">
        <v>928.55</v>
      </c>
      <c r="N74" s="122">
        <v>200</v>
      </c>
      <c r="O74" s="122">
        <v>200</v>
      </c>
      <c r="P74" s="122">
        <f>M74+N74+O74</f>
        <v>1328.55</v>
      </c>
      <c r="Q74" s="185">
        <v>1007.7294000000001</v>
      </c>
      <c r="R74" s="198">
        <v>1035</v>
      </c>
      <c r="S74" s="199"/>
      <c r="T74" s="198">
        <v>1040</v>
      </c>
      <c r="U74" s="199"/>
    </row>
    <row r="75" spans="1:23" ht="14.25" customHeight="1" x14ac:dyDescent="0.35">
      <c r="A75" s="169"/>
      <c r="B75" s="170"/>
      <c r="C75" s="171"/>
      <c r="D75" s="47" t="s">
        <v>72</v>
      </c>
      <c r="E75" s="47"/>
      <c r="F75" s="47"/>
      <c r="G75" s="47"/>
      <c r="H75" s="47"/>
      <c r="I75" s="47"/>
      <c r="J75" s="48"/>
      <c r="K75" s="194"/>
      <c r="L75" s="195"/>
      <c r="M75" s="122"/>
      <c r="N75" s="122"/>
      <c r="O75" s="122"/>
      <c r="P75" s="122"/>
      <c r="Q75" s="185"/>
      <c r="R75" s="200"/>
      <c r="S75" s="201"/>
      <c r="T75" s="200"/>
      <c r="U75" s="201"/>
    </row>
    <row r="76" spans="1:23" ht="15.75" customHeight="1" x14ac:dyDescent="0.35">
      <c r="A76" s="169"/>
      <c r="B76" s="170"/>
      <c r="C76" s="171"/>
      <c r="D76" s="47" t="s">
        <v>73</v>
      </c>
      <c r="E76" s="47"/>
      <c r="F76" s="47"/>
      <c r="G76" s="47"/>
      <c r="H76" s="47"/>
      <c r="I76" s="47"/>
      <c r="J76" s="48"/>
      <c r="K76" s="194"/>
      <c r="L76" s="195"/>
      <c r="M76" s="122"/>
      <c r="N76" s="122"/>
      <c r="O76" s="122"/>
      <c r="P76" s="122"/>
      <c r="Q76" s="185"/>
      <c r="R76" s="200"/>
      <c r="S76" s="201"/>
      <c r="T76" s="200"/>
      <c r="U76" s="201"/>
      <c r="W76" s="52"/>
    </row>
    <row r="77" spans="1:23" ht="15.75" customHeight="1" thickBot="1" x14ac:dyDescent="0.4">
      <c r="A77" s="99"/>
      <c r="B77" s="100"/>
      <c r="C77" s="101"/>
      <c r="D77" s="32"/>
      <c r="E77" s="32"/>
      <c r="F77" s="32"/>
      <c r="G77" s="32"/>
      <c r="H77" s="32"/>
      <c r="I77" s="32"/>
      <c r="J77" s="33"/>
      <c r="K77" s="196"/>
      <c r="L77" s="197"/>
      <c r="M77" s="122"/>
      <c r="N77" s="122"/>
      <c r="O77" s="122"/>
      <c r="P77" s="122"/>
      <c r="Q77" s="185"/>
      <c r="R77" s="202"/>
      <c r="S77" s="203"/>
      <c r="T77" s="202"/>
      <c r="U77" s="203"/>
    </row>
    <row r="78" spans="1:23" ht="15" customHeight="1" x14ac:dyDescent="0.35">
      <c r="A78" s="96" t="s">
        <v>74</v>
      </c>
      <c r="B78" s="97"/>
      <c r="C78" s="98"/>
      <c r="D78" s="28" t="s">
        <v>75</v>
      </c>
      <c r="E78" s="29"/>
      <c r="F78" s="29"/>
      <c r="G78" s="29"/>
      <c r="H78" s="29"/>
      <c r="I78" s="29"/>
      <c r="J78" s="30"/>
      <c r="K78" s="192">
        <v>935</v>
      </c>
      <c r="L78" s="193"/>
      <c r="M78" s="204">
        <v>225.108</v>
      </c>
      <c r="N78" s="207">
        <f>24.9+0.118</f>
        <v>25.017999999999997</v>
      </c>
      <c r="O78" s="207">
        <v>25.018000000000001</v>
      </c>
      <c r="P78" s="210">
        <f>M78+N78+O78</f>
        <v>275.14400000000001</v>
      </c>
      <c r="Q78" s="207">
        <v>420.83800000000002</v>
      </c>
      <c r="R78" s="213">
        <v>898</v>
      </c>
      <c r="S78" s="214"/>
      <c r="T78" s="213">
        <v>935</v>
      </c>
      <c r="U78" s="214"/>
    </row>
    <row r="79" spans="1:23" ht="13.15" customHeight="1" x14ac:dyDescent="0.35">
      <c r="A79" s="169"/>
      <c r="B79" s="170"/>
      <c r="C79" s="171"/>
      <c r="D79" s="46" t="s">
        <v>76</v>
      </c>
      <c r="E79" s="47"/>
      <c r="F79" s="47"/>
      <c r="G79" s="47"/>
      <c r="H79" s="47"/>
      <c r="I79" s="47"/>
      <c r="J79" s="48"/>
      <c r="K79" s="194"/>
      <c r="L79" s="195"/>
      <c r="M79" s="205"/>
      <c r="N79" s="208"/>
      <c r="O79" s="208"/>
      <c r="P79" s="211"/>
      <c r="Q79" s="208"/>
      <c r="R79" s="215"/>
      <c r="S79" s="216"/>
      <c r="T79" s="215"/>
      <c r="U79" s="216"/>
    </row>
    <row r="80" spans="1:23" ht="13.15" customHeight="1" x14ac:dyDescent="0.35">
      <c r="A80" s="169"/>
      <c r="B80" s="170"/>
      <c r="C80" s="171"/>
      <c r="D80" s="46" t="s">
        <v>77</v>
      </c>
      <c r="E80" s="47"/>
      <c r="F80" s="47"/>
      <c r="G80" s="47"/>
      <c r="H80" s="47"/>
      <c r="I80" s="47"/>
      <c r="J80" s="48"/>
      <c r="K80" s="194"/>
      <c r="L80" s="195"/>
      <c r="M80" s="205"/>
      <c r="N80" s="208"/>
      <c r="O80" s="208"/>
      <c r="P80" s="211"/>
      <c r="Q80" s="208"/>
      <c r="R80" s="215"/>
      <c r="S80" s="216"/>
      <c r="T80" s="215"/>
      <c r="U80" s="216"/>
    </row>
    <row r="81" spans="1:21" ht="12.75" customHeight="1" thickBot="1" x14ac:dyDescent="0.4">
      <c r="A81" s="99"/>
      <c r="B81" s="100"/>
      <c r="C81" s="101"/>
      <c r="D81" s="31" t="s">
        <v>78</v>
      </c>
      <c r="E81" s="32"/>
      <c r="F81" s="32"/>
      <c r="G81" s="32"/>
      <c r="H81" s="32"/>
      <c r="I81" s="32"/>
      <c r="J81" s="33"/>
      <c r="K81" s="196"/>
      <c r="L81" s="197"/>
      <c r="M81" s="206"/>
      <c r="N81" s="209"/>
      <c r="O81" s="209"/>
      <c r="P81" s="212"/>
      <c r="Q81" s="209"/>
      <c r="R81" s="217"/>
      <c r="S81" s="218"/>
      <c r="T81" s="217"/>
      <c r="U81" s="218"/>
    </row>
    <row r="82" spans="1:21" ht="15" x14ac:dyDescent="0.3">
      <c r="A82" s="142" t="s">
        <v>79</v>
      </c>
      <c r="B82" s="143"/>
      <c r="C82" s="144"/>
      <c r="D82" s="21" t="s">
        <v>80</v>
      </c>
      <c r="E82" s="22"/>
      <c r="F82" s="22"/>
      <c r="G82" s="22"/>
      <c r="H82" s="22"/>
      <c r="I82" s="22"/>
      <c r="J82" s="23"/>
      <c r="K82" s="179">
        <f>K84+K87</f>
        <v>25</v>
      </c>
      <c r="L82" s="180"/>
      <c r="M82" s="122">
        <v>97</v>
      </c>
      <c r="N82" s="122"/>
      <c r="O82" s="122"/>
      <c r="P82" s="122">
        <f>P84+P87</f>
        <v>125</v>
      </c>
      <c r="Q82" s="185">
        <v>435.29176000000001</v>
      </c>
      <c r="R82" s="219">
        <f>R84+R87</f>
        <v>10.6</v>
      </c>
      <c r="S82" s="220"/>
      <c r="T82" s="219">
        <f>T84+T87</f>
        <v>11.1</v>
      </c>
      <c r="U82" s="220"/>
    </row>
    <row r="83" spans="1:21" thickBot="1" x14ac:dyDescent="0.35">
      <c r="A83" s="145"/>
      <c r="B83" s="146"/>
      <c r="C83" s="147"/>
      <c r="D83" s="25" t="s">
        <v>81</v>
      </c>
      <c r="E83" s="26"/>
      <c r="F83" s="26"/>
      <c r="G83" s="26"/>
      <c r="H83" s="26"/>
      <c r="I83" s="26"/>
      <c r="J83" s="27"/>
      <c r="K83" s="183"/>
      <c r="L83" s="184"/>
      <c r="M83" s="122"/>
      <c r="N83" s="122"/>
      <c r="O83" s="122"/>
      <c r="P83" s="122"/>
      <c r="Q83" s="185"/>
      <c r="R83" s="221"/>
      <c r="S83" s="222"/>
      <c r="T83" s="221"/>
      <c r="U83" s="222"/>
    </row>
    <row r="84" spans="1:21" ht="15" hidden="1" customHeight="1" x14ac:dyDescent="0.35">
      <c r="A84" s="96" t="s">
        <v>82</v>
      </c>
      <c r="B84" s="97"/>
      <c r="C84" s="98"/>
      <c r="D84" s="28" t="s">
        <v>83</v>
      </c>
      <c r="E84" s="29"/>
      <c r="F84" s="29"/>
      <c r="G84" s="29"/>
      <c r="H84" s="29"/>
      <c r="I84" s="29"/>
      <c r="J84" s="30"/>
      <c r="K84" s="192"/>
      <c r="L84" s="226"/>
      <c r="M84" s="122">
        <v>69</v>
      </c>
      <c r="N84" s="122">
        <v>7</v>
      </c>
      <c r="O84" s="122">
        <v>7</v>
      </c>
      <c r="P84" s="122">
        <f>M84+N84+O84</f>
        <v>83</v>
      </c>
      <c r="Q84" s="122">
        <v>0.5</v>
      </c>
      <c r="R84" s="198"/>
      <c r="S84" s="231"/>
      <c r="T84" s="198"/>
      <c r="U84" s="231"/>
    </row>
    <row r="85" spans="1:21" ht="15" hidden="1" customHeight="1" x14ac:dyDescent="0.35">
      <c r="A85" s="169"/>
      <c r="B85" s="170"/>
      <c r="C85" s="171"/>
      <c r="D85" s="46" t="s">
        <v>84</v>
      </c>
      <c r="E85" s="47"/>
      <c r="F85" s="47"/>
      <c r="G85" s="47"/>
      <c r="H85" s="47"/>
      <c r="I85" s="47"/>
      <c r="J85" s="48"/>
      <c r="K85" s="227"/>
      <c r="L85" s="228"/>
      <c r="M85" s="122"/>
      <c r="N85" s="122"/>
      <c r="O85" s="122"/>
      <c r="P85" s="122"/>
      <c r="Q85" s="122"/>
      <c r="R85" s="232"/>
      <c r="S85" s="233"/>
      <c r="T85" s="232"/>
      <c r="U85" s="233"/>
    </row>
    <row r="86" spans="1:21" ht="7.15" hidden="1" customHeight="1" x14ac:dyDescent="0.35">
      <c r="A86" s="223"/>
      <c r="B86" s="224"/>
      <c r="C86" s="225"/>
      <c r="D86" s="54"/>
      <c r="E86" s="55"/>
      <c r="F86" s="55"/>
      <c r="G86" s="55"/>
      <c r="H86" s="55"/>
      <c r="I86" s="55"/>
      <c r="J86" s="56"/>
      <c r="K86" s="229"/>
      <c r="L86" s="230"/>
      <c r="M86" s="122"/>
      <c r="N86" s="122"/>
      <c r="O86" s="122"/>
      <c r="P86" s="122"/>
      <c r="Q86" s="122"/>
      <c r="R86" s="234"/>
      <c r="S86" s="235"/>
      <c r="T86" s="234"/>
      <c r="U86" s="235"/>
    </row>
    <row r="87" spans="1:21" ht="16" thickBot="1" x14ac:dyDescent="0.4">
      <c r="A87" s="244" t="s">
        <v>85</v>
      </c>
      <c r="B87" s="245"/>
      <c r="C87" s="246"/>
      <c r="D87" s="46" t="s">
        <v>86</v>
      </c>
      <c r="E87" s="47"/>
      <c r="F87" s="47"/>
      <c r="G87" s="47"/>
      <c r="H87" s="47"/>
      <c r="I87" s="47"/>
      <c r="J87" s="48"/>
      <c r="K87" s="247">
        <v>25</v>
      </c>
      <c r="L87" s="248"/>
      <c r="M87" s="34">
        <v>28</v>
      </c>
      <c r="N87" s="34">
        <v>7</v>
      </c>
      <c r="O87" s="34">
        <v>7</v>
      </c>
      <c r="P87" s="34">
        <f>M87+N87+O87</f>
        <v>42</v>
      </c>
      <c r="Q87" s="57">
        <v>434.79176000000001</v>
      </c>
      <c r="R87" s="249">
        <v>10.6</v>
      </c>
      <c r="S87" s="250"/>
      <c r="T87" s="249">
        <v>11.1</v>
      </c>
      <c r="U87" s="250"/>
    </row>
    <row r="88" spans="1:21" ht="15" x14ac:dyDescent="0.3">
      <c r="A88" s="142" t="s">
        <v>87</v>
      </c>
      <c r="B88" s="143"/>
      <c r="C88" s="144"/>
      <c r="D88" s="21" t="s">
        <v>88</v>
      </c>
      <c r="E88" s="22"/>
      <c r="F88" s="22"/>
      <c r="G88" s="22"/>
      <c r="H88" s="22"/>
      <c r="I88" s="22"/>
      <c r="J88" s="23"/>
      <c r="K88" s="179">
        <f>K91+K96+K90</f>
        <v>754.5</v>
      </c>
      <c r="L88" s="180"/>
      <c r="M88" s="122">
        <v>530</v>
      </c>
      <c r="N88" s="122"/>
      <c r="O88" s="122"/>
      <c r="P88" s="122">
        <f>P90+P91+P96</f>
        <v>590</v>
      </c>
      <c r="Q88" s="185">
        <v>375.10428000000002</v>
      </c>
      <c r="R88" s="219">
        <f>R91+R96+R90</f>
        <v>1540</v>
      </c>
      <c r="S88" s="220"/>
      <c r="T88" s="219">
        <f>T91+T96+T90</f>
        <v>755</v>
      </c>
      <c r="U88" s="220"/>
    </row>
    <row r="89" spans="1:21" thickBot="1" x14ac:dyDescent="0.35">
      <c r="A89" s="145"/>
      <c r="B89" s="146"/>
      <c r="C89" s="147"/>
      <c r="D89" s="25" t="s">
        <v>89</v>
      </c>
      <c r="E89" s="26"/>
      <c r="F89" s="26"/>
      <c r="G89" s="26"/>
      <c r="H89" s="26"/>
      <c r="I89" s="26"/>
      <c r="J89" s="27"/>
      <c r="K89" s="183"/>
      <c r="L89" s="184"/>
      <c r="M89" s="210"/>
      <c r="N89" s="210"/>
      <c r="O89" s="210"/>
      <c r="P89" s="210"/>
      <c r="Q89" s="236"/>
      <c r="R89" s="221"/>
      <c r="S89" s="222"/>
      <c r="T89" s="221"/>
      <c r="U89" s="222"/>
    </row>
    <row r="90" spans="1:21" ht="15.65" hidden="1" customHeight="1" x14ac:dyDescent="0.35">
      <c r="A90" s="237" t="s">
        <v>90</v>
      </c>
      <c r="B90" s="238"/>
      <c r="C90" s="239"/>
      <c r="D90" s="58" t="s">
        <v>91</v>
      </c>
      <c r="E90" s="59"/>
      <c r="F90" s="59"/>
      <c r="G90" s="59"/>
      <c r="H90" s="59"/>
      <c r="I90" s="59"/>
      <c r="J90" s="60"/>
      <c r="K90" s="240"/>
      <c r="L90" s="241"/>
      <c r="M90" s="61"/>
      <c r="N90" s="62"/>
      <c r="O90" s="62"/>
      <c r="P90" s="62"/>
      <c r="Q90" s="63">
        <v>62.085000000000001</v>
      </c>
      <c r="R90" s="242"/>
      <c r="S90" s="243"/>
      <c r="T90" s="242"/>
      <c r="U90" s="243"/>
    </row>
    <row r="91" spans="1:21" x14ac:dyDescent="0.35">
      <c r="A91" s="254" t="s">
        <v>92</v>
      </c>
      <c r="B91" s="255"/>
      <c r="C91" s="256"/>
      <c r="D91" s="46" t="s">
        <v>93</v>
      </c>
      <c r="E91" s="47"/>
      <c r="F91" s="47"/>
      <c r="G91" s="47"/>
      <c r="H91" s="47"/>
      <c r="I91" s="47"/>
      <c r="J91" s="48"/>
      <c r="K91" s="257">
        <v>754.5</v>
      </c>
      <c r="L91" s="258"/>
      <c r="M91" s="212">
        <v>190</v>
      </c>
      <c r="N91" s="212">
        <v>30</v>
      </c>
      <c r="O91" s="212">
        <v>30</v>
      </c>
      <c r="P91" s="212">
        <f>M91+N91+O91</f>
        <v>250</v>
      </c>
      <c r="Q91" s="253">
        <v>243.4375</v>
      </c>
      <c r="R91" s="200">
        <v>1540</v>
      </c>
      <c r="S91" s="201"/>
      <c r="T91" s="200">
        <v>755</v>
      </c>
      <c r="U91" s="201"/>
    </row>
    <row r="92" spans="1:21" x14ac:dyDescent="0.35">
      <c r="A92" s="169"/>
      <c r="B92" s="170"/>
      <c r="C92" s="171"/>
      <c r="D92" s="46" t="s">
        <v>94</v>
      </c>
      <c r="E92" s="47"/>
      <c r="F92" s="47"/>
      <c r="G92" s="47"/>
      <c r="H92" s="47"/>
      <c r="I92" s="47"/>
      <c r="J92" s="48"/>
      <c r="K92" s="194"/>
      <c r="L92" s="195"/>
      <c r="M92" s="122"/>
      <c r="N92" s="122"/>
      <c r="O92" s="122"/>
      <c r="P92" s="122"/>
      <c r="Q92" s="185"/>
      <c r="R92" s="200"/>
      <c r="S92" s="201"/>
      <c r="T92" s="200"/>
      <c r="U92" s="201"/>
    </row>
    <row r="93" spans="1:21" x14ac:dyDescent="0.35">
      <c r="A93" s="169"/>
      <c r="B93" s="170"/>
      <c r="C93" s="171"/>
      <c r="D93" s="46" t="s">
        <v>95</v>
      </c>
      <c r="E93" s="47"/>
      <c r="F93" s="47"/>
      <c r="G93" s="47"/>
      <c r="H93" s="47"/>
      <c r="I93" s="47"/>
      <c r="J93" s="48"/>
      <c r="K93" s="194"/>
      <c r="L93" s="195"/>
      <c r="M93" s="122"/>
      <c r="N93" s="122"/>
      <c r="O93" s="122"/>
      <c r="P93" s="122"/>
      <c r="Q93" s="185"/>
      <c r="R93" s="200"/>
      <c r="S93" s="201"/>
      <c r="T93" s="200"/>
      <c r="U93" s="201"/>
    </row>
    <row r="94" spans="1:21" x14ac:dyDescent="0.35">
      <c r="A94" s="169"/>
      <c r="B94" s="170"/>
      <c r="C94" s="171"/>
      <c r="D94" s="46" t="s">
        <v>96</v>
      </c>
      <c r="E94" s="47"/>
      <c r="F94" s="47"/>
      <c r="G94" s="47"/>
      <c r="H94" s="47"/>
      <c r="I94" s="47"/>
      <c r="J94" s="48"/>
      <c r="K94" s="194"/>
      <c r="L94" s="195"/>
      <c r="M94" s="122"/>
      <c r="N94" s="122"/>
      <c r="O94" s="122"/>
      <c r="P94" s="122"/>
      <c r="Q94" s="185"/>
      <c r="R94" s="200"/>
      <c r="S94" s="201"/>
      <c r="T94" s="200"/>
      <c r="U94" s="201"/>
    </row>
    <row r="95" spans="1:21" ht="16" thickBot="1" x14ac:dyDescent="0.4">
      <c r="A95" s="99"/>
      <c r="B95" s="100"/>
      <c r="C95" s="101"/>
      <c r="D95" s="31" t="s">
        <v>97</v>
      </c>
      <c r="E95" s="32"/>
      <c r="F95" s="32"/>
      <c r="G95" s="32"/>
      <c r="H95" s="32"/>
      <c r="I95" s="32"/>
      <c r="J95" s="33"/>
      <c r="K95" s="196"/>
      <c r="L95" s="197"/>
      <c r="M95" s="122"/>
      <c r="N95" s="122"/>
      <c r="O95" s="122"/>
      <c r="P95" s="122"/>
      <c r="Q95" s="185"/>
      <c r="R95" s="202"/>
      <c r="S95" s="203"/>
      <c r="T95" s="202"/>
      <c r="U95" s="203"/>
    </row>
    <row r="96" spans="1:21" ht="15.65" hidden="1" customHeight="1" thickBot="1" x14ac:dyDescent="0.4">
      <c r="A96" s="96" t="s">
        <v>98</v>
      </c>
      <c r="B96" s="97"/>
      <c r="C96" s="98"/>
      <c r="D96" s="46" t="s">
        <v>99</v>
      </c>
      <c r="E96" s="47"/>
      <c r="F96" s="47"/>
      <c r="G96" s="47"/>
      <c r="H96" s="47"/>
      <c r="I96" s="47"/>
      <c r="J96" s="48"/>
      <c r="K96" s="192"/>
      <c r="L96" s="193"/>
      <c r="M96" s="122">
        <v>340</v>
      </c>
      <c r="N96" s="122"/>
      <c r="O96" s="122"/>
      <c r="P96" s="122">
        <f>M96+N96+O96</f>
        <v>340</v>
      </c>
      <c r="Q96" s="185">
        <v>69.581779999999995</v>
      </c>
      <c r="R96" s="198"/>
      <c r="S96" s="199"/>
      <c r="T96" s="198"/>
      <c r="U96" s="199"/>
    </row>
    <row r="97" spans="1:21" ht="15.65" hidden="1" customHeight="1" thickBot="1" x14ac:dyDescent="0.4">
      <c r="A97" s="169"/>
      <c r="B97" s="170"/>
      <c r="C97" s="171"/>
      <c r="D97" s="46" t="s">
        <v>100</v>
      </c>
      <c r="E97" s="47"/>
      <c r="F97" s="47"/>
      <c r="G97" s="47"/>
      <c r="H97" s="47"/>
      <c r="I97" s="47"/>
      <c r="J97" s="48"/>
      <c r="K97" s="194"/>
      <c r="L97" s="195"/>
      <c r="M97" s="122"/>
      <c r="N97" s="122"/>
      <c r="O97" s="122"/>
      <c r="P97" s="122"/>
      <c r="Q97" s="185"/>
      <c r="R97" s="200"/>
      <c r="S97" s="201"/>
      <c r="T97" s="200"/>
      <c r="U97" s="201"/>
    </row>
    <row r="98" spans="1:21" ht="15.65" hidden="1" customHeight="1" thickBot="1" x14ac:dyDescent="0.4">
      <c r="A98" s="169"/>
      <c r="B98" s="170"/>
      <c r="C98" s="171"/>
      <c r="D98" s="46" t="s">
        <v>101</v>
      </c>
      <c r="E98" s="47"/>
      <c r="F98" s="47"/>
      <c r="G98" s="47"/>
      <c r="H98" s="47"/>
      <c r="I98" s="47"/>
      <c r="J98" s="48"/>
      <c r="K98" s="194"/>
      <c r="L98" s="195"/>
      <c r="M98" s="122"/>
      <c r="N98" s="122"/>
      <c r="O98" s="122"/>
      <c r="P98" s="122"/>
      <c r="Q98" s="185"/>
      <c r="R98" s="200"/>
      <c r="S98" s="201"/>
      <c r="T98" s="200"/>
      <c r="U98" s="201"/>
    </row>
    <row r="99" spans="1:21" ht="15.75" hidden="1" customHeight="1" thickBot="1" x14ac:dyDescent="0.4">
      <c r="A99" s="46"/>
      <c r="B99" s="47"/>
      <c r="C99" s="48"/>
      <c r="D99" s="46"/>
      <c r="E99" s="47"/>
      <c r="F99" s="47"/>
      <c r="G99" s="47"/>
      <c r="H99" s="47"/>
      <c r="I99" s="47"/>
      <c r="J99" s="48"/>
      <c r="K99" s="196"/>
      <c r="L99" s="197"/>
      <c r="M99" s="34"/>
      <c r="N99" s="34"/>
      <c r="O99" s="34"/>
      <c r="P99" s="34"/>
      <c r="Q99" s="64"/>
      <c r="R99" s="200"/>
      <c r="S99" s="201"/>
      <c r="T99" s="200"/>
      <c r="U99" s="201"/>
    </row>
    <row r="100" spans="1:21" ht="15.75" customHeight="1" x14ac:dyDescent="0.35">
      <c r="A100" s="142" t="s">
        <v>102</v>
      </c>
      <c r="B100" s="143"/>
      <c r="C100" s="144"/>
      <c r="D100" s="163" t="s">
        <v>103</v>
      </c>
      <c r="E100" s="164"/>
      <c r="F100" s="164"/>
      <c r="G100" s="164"/>
      <c r="H100" s="164"/>
      <c r="I100" s="164"/>
      <c r="J100" s="165"/>
      <c r="K100" s="179">
        <f>K102</f>
        <v>20</v>
      </c>
      <c r="L100" s="180"/>
      <c r="M100" s="34"/>
      <c r="N100" s="34"/>
      <c r="O100" s="34"/>
      <c r="P100" s="34"/>
      <c r="Q100" s="64"/>
      <c r="R100" s="219">
        <f>R102</f>
        <v>10</v>
      </c>
      <c r="S100" s="220"/>
      <c r="T100" s="219">
        <f>T102</f>
        <v>11</v>
      </c>
      <c r="U100" s="220"/>
    </row>
    <row r="101" spans="1:21" ht="15.75" customHeight="1" thickBot="1" x14ac:dyDescent="0.4">
      <c r="A101" s="145"/>
      <c r="B101" s="146"/>
      <c r="C101" s="147"/>
      <c r="D101" s="166"/>
      <c r="E101" s="167"/>
      <c r="F101" s="167"/>
      <c r="G101" s="167"/>
      <c r="H101" s="167"/>
      <c r="I101" s="167"/>
      <c r="J101" s="168"/>
      <c r="K101" s="183"/>
      <c r="L101" s="184"/>
      <c r="M101" s="34"/>
      <c r="N101" s="34"/>
      <c r="O101" s="34"/>
      <c r="P101" s="34"/>
      <c r="Q101" s="64"/>
      <c r="R101" s="251"/>
      <c r="S101" s="252"/>
      <c r="T101" s="251"/>
      <c r="U101" s="252"/>
    </row>
    <row r="102" spans="1:21" ht="15.75" customHeight="1" x14ac:dyDescent="0.35">
      <c r="A102" s="96" t="s">
        <v>104</v>
      </c>
      <c r="B102" s="97"/>
      <c r="C102" s="98"/>
      <c r="D102" s="259" t="s">
        <v>105</v>
      </c>
      <c r="E102" s="260"/>
      <c r="F102" s="260"/>
      <c r="G102" s="260"/>
      <c r="H102" s="260"/>
      <c r="I102" s="260"/>
      <c r="J102" s="261"/>
      <c r="K102" s="192">
        <v>20</v>
      </c>
      <c r="L102" s="193"/>
      <c r="M102" s="34"/>
      <c r="N102" s="34"/>
      <c r="O102" s="34"/>
      <c r="P102" s="34"/>
      <c r="Q102" s="64"/>
      <c r="R102" s="198">
        <v>10</v>
      </c>
      <c r="S102" s="199"/>
      <c r="T102" s="198">
        <v>11</v>
      </c>
      <c r="U102" s="199"/>
    </row>
    <row r="103" spans="1:21" ht="27" customHeight="1" thickBot="1" x14ac:dyDescent="0.4">
      <c r="A103" s="99"/>
      <c r="B103" s="100"/>
      <c r="C103" s="101"/>
      <c r="D103" s="262"/>
      <c r="E103" s="263"/>
      <c r="F103" s="263"/>
      <c r="G103" s="263"/>
      <c r="H103" s="263"/>
      <c r="I103" s="263"/>
      <c r="J103" s="264"/>
      <c r="K103" s="196"/>
      <c r="L103" s="197"/>
      <c r="M103" s="34"/>
      <c r="N103" s="34"/>
      <c r="O103" s="34"/>
      <c r="P103" s="34"/>
      <c r="Q103" s="64"/>
      <c r="R103" s="265"/>
      <c r="S103" s="266"/>
      <c r="T103" s="265"/>
      <c r="U103" s="266"/>
    </row>
    <row r="104" spans="1:21" ht="15" x14ac:dyDescent="0.3">
      <c r="A104" s="106" t="s">
        <v>106</v>
      </c>
      <c r="B104" s="107"/>
      <c r="C104" s="108"/>
      <c r="D104" s="21"/>
      <c r="E104" s="22"/>
      <c r="F104" s="22"/>
      <c r="G104" s="22"/>
      <c r="H104" s="22"/>
      <c r="I104" s="22"/>
      <c r="J104" s="23"/>
      <c r="K104" s="179">
        <f>K106</f>
        <v>25</v>
      </c>
      <c r="L104" s="180"/>
      <c r="M104" s="122">
        <v>90</v>
      </c>
      <c r="N104" s="122"/>
      <c r="O104" s="122"/>
      <c r="P104" s="122">
        <f>P106</f>
        <v>150</v>
      </c>
      <c r="Q104" s="185">
        <v>129.83756</v>
      </c>
      <c r="R104" s="219">
        <f>R106</f>
        <v>21</v>
      </c>
      <c r="S104" s="220"/>
      <c r="T104" s="219">
        <f>T106</f>
        <v>22</v>
      </c>
      <c r="U104" s="220"/>
    </row>
    <row r="105" spans="1:21" thickBot="1" x14ac:dyDescent="0.35">
      <c r="A105" s="109"/>
      <c r="B105" s="110"/>
      <c r="C105" s="111"/>
      <c r="D105" s="65" t="s">
        <v>107</v>
      </c>
      <c r="E105" s="66"/>
      <c r="F105" s="66"/>
      <c r="G105" s="66"/>
      <c r="H105" s="66"/>
      <c r="I105" s="66"/>
      <c r="J105" s="67"/>
      <c r="K105" s="183"/>
      <c r="L105" s="184"/>
      <c r="M105" s="122"/>
      <c r="N105" s="122"/>
      <c r="O105" s="122"/>
      <c r="P105" s="122"/>
      <c r="Q105" s="185"/>
      <c r="R105" s="251"/>
      <c r="S105" s="252"/>
      <c r="T105" s="251"/>
      <c r="U105" s="252"/>
    </row>
    <row r="106" spans="1:21" ht="15" x14ac:dyDescent="0.3">
      <c r="A106" s="93" t="s">
        <v>108</v>
      </c>
      <c r="B106" s="94"/>
      <c r="C106" s="95"/>
      <c r="D106" s="21"/>
      <c r="E106" s="22"/>
      <c r="F106" s="22"/>
      <c r="G106" s="22"/>
      <c r="H106" s="22"/>
      <c r="I106" s="22"/>
      <c r="J106" s="23"/>
      <c r="K106" s="192">
        <v>25</v>
      </c>
      <c r="L106" s="193"/>
      <c r="M106" s="122">
        <v>90</v>
      </c>
      <c r="N106" s="122">
        <v>30</v>
      </c>
      <c r="O106" s="122">
        <v>30</v>
      </c>
      <c r="P106" s="122">
        <f>M106+N106+O106</f>
        <v>150</v>
      </c>
      <c r="Q106" s="185">
        <v>117.42055999999999</v>
      </c>
      <c r="R106" s="198">
        <v>21</v>
      </c>
      <c r="S106" s="199"/>
      <c r="T106" s="198">
        <v>22</v>
      </c>
      <c r="U106" s="199"/>
    </row>
    <row r="107" spans="1:21" ht="16" thickBot="1" x14ac:dyDescent="0.4">
      <c r="A107" s="89"/>
      <c r="B107" s="90"/>
      <c r="C107" s="91"/>
      <c r="D107" s="54" t="s">
        <v>109</v>
      </c>
      <c r="E107" s="66"/>
      <c r="F107" s="66"/>
      <c r="G107" s="66"/>
      <c r="H107" s="66"/>
      <c r="I107" s="66"/>
      <c r="J107" s="67"/>
      <c r="K107" s="196"/>
      <c r="L107" s="197"/>
      <c r="M107" s="122"/>
      <c r="N107" s="122"/>
      <c r="O107" s="122"/>
      <c r="P107" s="122"/>
      <c r="Q107" s="185"/>
      <c r="R107" s="265"/>
      <c r="S107" s="266"/>
      <c r="T107" s="265"/>
      <c r="U107" s="266"/>
    </row>
    <row r="108" spans="1:21" ht="15" x14ac:dyDescent="0.3">
      <c r="A108" s="106" t="s">
        <v>110</v>
      </c>
      <c r="B108" s="107"/>
      <c r="C108" s="108"/>
      <c r="D108" s="21"/>
      <c r="E108" s="22"/>
      <c r="F108" s="22"/>
      <c r="G108" s="22"/>
      <c r="H108" s="22"/>
      <c r="I108" s="22"/>
      <c r="J108" s="23"/>
      <c r="K108" s="179">
        <f>K111+K114+K118+K121+K117+K113</f>
        <v>20757.100000000002</v>
      </c>
      <c r="L108" s="180"/>
      <c r="M108" s="122">
        <v>8484.0619999999999</v>
      </c>
      <c r="N108" s="122"/>
      <c r="O108" s="122"/>
      <c r="P108" s="122">
        <f>P111+P117+P118+P119+P121</f>
        <v>8524.0619999999999</v>
      </c>
      <c r="Q108" s="185">
        <v>3580.9459499999998</v>
      </c>
      <c r="R108" s="277">
        <f>R111+R117+R118+R119+R121+R112+S114+R120+R116+R115</f>
        <v>810.5</v>
      </c>
      <c r="S108" s="278"/>
      <c r="T108" s="277">
        <f>T111+T117+T118+T119+T121+T112+U114+T120+T116+T115</f>
        <v>818.5</v>
      </c>
      <c r="U108" s="278"/>
    </row>
    <row r="109" spans="1:21" ht="15" x14ac:dyDescent="0.3">
      <c r="A109" s="292"/>
      <c r="B109" s="293"/>
      <c r="C109" s="294"/>
      <c r="D109" s="49" t="s">
        <v>111</v>
      </c>
      <c r="E109" s="50"/>
      <c r="F109" s="50"/>
      <c r="G109" s="50"/>
      <c r="H109" s="50"/>
      <c r="I109" s="50"/>
      <c r="J109" s="51"/>
      <c r="K109" s="181"/>
      <c r="L109" s="182"/>
      <c r="M109" s="122"/>
      <c r="N109" s="122"/>
      <c r="O109" s="122"/>
      <c r="P109" s="122"/>
      <c r="Q109" s="185"/>
      <c r="R109" s="279"/>
      <c r="S109" s="280"/>
      <c r="T109" s="279"/>
      <c r="U109" s="280"/>
    </row>
    <row r="110" spans="1:21" ht="0.75" customHeight="1" thickBot="1" x14ac:dyDescent="0.4">
      <c r="A110" s="25"/>
      <c r="B110" s="26"/>
      <c r="C110" s="27"/>
      <c r="D110" s="25"/>
      <c r="E110" s="26"/>
      <c r="F110" s="26"/>
      <c r="G110" s="26"/>
      <c r="H110" s="26"/>
      <c r="I110" s="26"/>
      <c r="J110" s="27"/>
      <c r="K110" s="183"/>
      <c r="L110" s="184"/>
      <c r="M110" s="34"/>
      <c r="N110" s="34"/>
      <c r="O110" s="34"/>
      <c r="P110" s="34"/>
      <c r="Q110" s="64"/>
      <c r="R110" s="281"/>
      <c r="S110" s="282"/>
      <c r="T110" s="281"/>
      <c r="U110" s="282"/>
    </row>
    <row r="111" spans="1:21" ht="34.5" customHeight="1" thickBot="1" x14ac:dyDescent="0.4">
      <c r="A111" s="283" t="s">
        <v>112</v>
      </c>
      <c r="B111" s="284"/>
      <c r="C111" s="285"/>
      <c r="D111" s="272" t="s">
        <v>113</v>
      </c>
      <c r="E111" s="286"/>
      <c r="F111" s="286"/>
      <c r="G111" s="286"/>
      <c r="H111" s="286"/>
      <c r="I111" s="286"/>
      <c r="J111" s="287"/>
      <c r="K111" s="288">
        <v>18282.3</v>
      </c>
      <c r="L111" s="289"/>
      <c r="M111" s="34">
        <v>6410.5</v>
      </c>
      <c r="N111" s="34"/>
      <c r="O111" s="34"/>
      <c r="P111" s="34">
        <f>M111</f>
        <v>6410.5</v>
      </c>
      <c r="Q111" s="64">
        <v>1538.52</v>
      </c>
      <c r="R111" s="290"/>
      <c r="S111" s="291"/>
      <c r="T111" s="290"/>
      <c r="U111" s="291"/>
    </row>
    <row r="112" spans="1:21" ht="34.5" hidden="1" customHeight="1" thickBot="1" x14ac:dyDescent="0.4">
      <c r="A112" s="283" t="s">
        <v>114</v>
      </c>
      <c r="B112" s="284"/>
      <c r="C112" s="285"/>
      <c r="D112" s="272" t="s">
        <v>115</v>
      </c>
      <c r="E112" s="286"/>
      <c r="F112" s="286"/>
      <c r="G112" s="286"/>
      <c r="H112" s="286"/>
      <c r="I112" s="286"/>
      <c r="J112" s="287"/>
      <c r="K112" s="295"/>
      <c r="L112" s="296"/>
      <c r="M112" s="34"/>
      <c r="N112" s="34"/>
      <c r="O112" s="34"/>
      <c r="P112" s="34"/>
      <c r="Q112" s="64"/>
      <c r="R112" s="267"/>
      <c r="S112" s="268"/>
      <c r="T112" s="267"/>
      <c r="U112" s="268"/>
    </row>
    <row r="113" spans="1:23" ht="61.5" hidden="1" customHeight="1" thickBot="1" x14ac:dyDescent="0.4">
      <c r="A113" s="269" t="s">
        <v>116</v>
      </c>
      <c r="B113" s="270"/>
      <c r="C113" s="271"/>
      <c r="D113" s="272" t="s">
        <v>117</v>
      </c>
      <c r="E113" s="273"/>
      <c r="F113" s="273"/>
      <c r="G113" s="273"/>
      <c r="H113" s="273"/>
      <c r="I113" s="273"/>
      <c r="J113" s="274"/>
      <c r="K113" s="275">
        <f>392.1-392.1</f>
        <v>0</v>
      </c>
      <c r="L113" s="276"/>
      <c r="M113" s="34"/>
      <c r="N113" s="34"/>
      <c r="O113" s="34"/>
      <c r="P113" s="34"/>
      <c r="Q113" s="64"/>
      <c r="R113" s="68"/>
      <c r="S113" s="69"/>
      <c r="T113" s="68"/>
      <c r="U113" s="69"/>
    </row>
    <row r="114" spans="1:23" ht="36.65" customHeight="1" thickBot="1" x14ac:dyDescent="0.4">
      <c r="A114" s="283" t="s">
        <v>118</v>
      </c>
      <c r="B114" s="284"/>
      <c r="C114" s="285"/>
      <c r="D114" s="272" t="s">
        <v>119</v>
      </c>
      <c r="E114" s="273"/>
      <c r="F114" s="273"/>
      <c r="G114" s="273"/>
      <c r="H114" s="273"/>
      <c r="I114" s="273"/>
      <c r="J114" s="274"/>
      <c r="K114" s="288">
        <f>851+222</f>
        <v>1073</v>
      </c>
      <c r="L114" s="289"/>
      <c r="M114" s="73">
        <v>485.56200000000001</v>
      </c>
      <c r="N114" s="73"/>
      <c r="O114" s="73"/>
      <c r="P114" s="73">
        <v>485.56200000000001</v>
      </c>
      <c r="Q114" s="74">
        <v>485.56200000000001</v>
      </c>
      <c r="R114" s="70"/>
      <c r="S114" s="75"/>
      <c r="T114" s="70"/>
      <c r="U114" s="75"/>
    </row>
    <row r="115" spans="1:23" ht="60.65" hidden="1" customHeight="1" thickBot="1" x14ac:dyDescent="0.4">
      <c r="A115" s="283" t="s">
        <v>120</v>
      </c>
      <c r="B115" s="284"/>
      <c r="C115" s="285"/>
      <c r="D115" s="304" t="s">
        <v>121</v>
      </c>
      <c r="E115" s="305"/>
      <c r="F115" s="305"/>
      <c r="G115" s="305"/>
      <c r="H115" s="305"/>
      <c r="I115" s="305"/>
      <c r="J115" s="306"/>
      <c r="K115" s="302"/>
      <c r="L115" s="303"/>
      <c r="M115" s="34"/>
      <c r="N115" s="34"/>
      <c r="O115" s="34"/>
      <c r="P115" s="34"/>
      <c r="Q115" s="64"/>
      <c r="R115" s="297"/>
      <c r="S115" s="298"/>
      <c r="T115" s="297"/>
      <c r="U115" s="298"/>
    </row>
    <row r="116" spans="1:23" ht="60.65" hidden="1" customHeight="1" thickBot="1" x14ac:dyDescent="0.4">
      <c r="A116" s="283" t="s">
        <v>122</v>
      </c>
      <c r="B116" s="284"/>
      <c r="C116" s="285"/>
      <c r="D116" s="299" t="s">
        <v>123</v>
      </c>
      <c r="E116" s="300"/>
      <c r="F116" s="300"/>
      <c r="G116" s="300"/>
      <c r="H116" s="300"/>
      <c r="I116" s="300"/>
      <c r="J116" s="301"/>
      <c r="K116" s="302"/>
      <c r="L116" s="303"/>
      <c r="M116" s="34"/>
      <c r="N116" s="34"/>
      <c r="O116" s="34"/>
      <c r="P116" s="34"/>
      <c r="Q116" s="64"/>
      <c r="R116" s="297"/>
      <c r="S116" s="298"/>
      <c r="T116" s="297"/>
      <c r="U116" s="298"/>
    </row>
    <row r="117" spans="1:23" ht="36.75" customHeight="1" thickBot="1" x14ac:dyDescent="0.4">
      <c r="A117" s="283" t="s">
        <v>124</v>
      </c>
      <c r="B117" s="284"/>
      <c r="C117" s="285"/>
      <c r="D117" s="272" t="s">
        <v>125</v>
      </c>
      <c r="E117" s="286"/>
      <c r="F117" s="286"/>
      <c r="G117" s="286"/>
      <c r="H117" s="286"/>
      <c r="I117" s="286"/>
      <c r="J117" s="287"/>
      <c r="K117" s="302">
        <f>662.9+56.8</f>
        <v>719.69999999999993</v>
      </c>
      <c r="L117" s="303"/>
      <c r="M117" s="34">
        <v>485.56200000000001</v>
      </c>
      <c r="N117" s="34"/>
      <c r="O117" s="34"/>
      <c r="P117" s="34">
        <v>485.56200000000001</v>
      </c>
      <c r="Q117" s="64">
        <v>485.56200000000001</v>
      </c>
      <c r="R117" s="297"/>
      <c r="S117" s="298"/>
      <c r="T117" s="297"/>
      <c r="U117" s="298"/>
    </row>
    <row r="118" spans="1:23" ht="51.75" customHeight="1" thickBot="1" x14ac:dyDescent="0.4">
      <c r="A118" s="283" t="s">
        <v>126</v>
      </c>
      <c r="B118" s="284"/>
      <c r="C118" s="285"/>
      <c r="D118" s="272" t="s">
        <v>127</v>
      </c>
      <c r="E118" s="286"/>
      <c r="F118" s="286"/>
      <c r="G118" s="286"/>
      <c r="H118" s="286"/>
      <c r="I118" s="286"/>
      <c r="J118" s="287"/>
      <c r="K118" s="302">
        <f>632.1+0.086</f>
        <v>632.18600000000004</v>
      </c>
      <c r="L118" s="303"/>
      <c r="M118" s="34">
        <v>10</v>
      </c>
      <c r="N118" s="34"/>
      <c r="O118" s="34"/>
      <c r="P118" s="34">
        <v>10</v>
      </c>
      <c r="Q118" s="64">
        <v>10</v>
      </c>
      <c r="R118" s="297">
        <v>598.5</v>
      </c>
      <c r="S118" s="298"/>
      <c r="T118" s="297">
        <v>598.5</v>
      </c>
      <c r="U118" s="298"/>
      <c r="W118" s="71"/>
    </row>
    <row r="119" spans="1:23" ht="49.15" hidden="1" customHeight="1" thickBot="1" x14ac:dyDescent="0.4">
      <c r="A119" s="283" t="s">
        <v>128</v>
      </c>
      <c r="B119" s="284"/>
      <c r="C119" s="285"/>
      <c r="D119" s="272" t="s">
        <v>129</v>
      </c>
      <c r="E119" s="286"/>
      <c r="F119" s="286"/>
      <c r="G119" s="286"/>
      <c r="H119" s="286"/>
      <c r="I119" s="286"/>
      <c r="J119" s="287"/>
      <c r="K119" s="302"/>
      <c r="L119" s="303"/>
      <c r="M119" s="34">
        <v>613</v>
      </c>
      <c r="N119" s="34"/>
      <c r="O119" s="34"/>
      <c r="P119" s="34">
        <v>613</v>
      </c>
      <c r="Q119" s="64">
        <v>613</v>
      </c>
      <c r="R119" s="297"/>
      <c r="S119" s="298"/>
      <c r="T119" s="297"/>
      <c r="U119" s="298"/>
    </row>
    <row r="120" spans="1:23" ht="58.9" hidden="1" customHeight="1" thickBot="1" x14ac:dyDescent="0.4">
      <c r="A120" s="283" t="s">
        <v>130</v>
      </c>
      <c r="B120" s="284"/>
      <c r="C120" s="285"/>
      <c r="D120" s="272" t="s">
        <v>131</v>
      </c>
      <c r="E120" s="286"/>
      <c r="F120" s="286"/>
      <c r="G120" s="286"/>
      <c r="H120" s="286"/>
      <c r="I120" s="286"/>
      <c r="J120" s="287"/>
      <c r="K120" s="307"/>
      <c r="L120" s="308"/>
      <c r="M120" s="34"/>
      <c r="N120" s="34"/>
      <c r="O120" s="34"/>
      <c r="P120" s="34"/>
      <c r="Q120" s="64"/>
      <c r="R120" s="309"/>
      <c r="S120" s="310"/>
      <c r="T120" s="309"/>
      <c r="U120" s="310"/>
    </row>
    <row r="121" spans="1:23" ht="34.5" customHeight="1" thickBot="1" x14ac:dyDescent="0.4">
      <c r="A121" s="283" t="s">
        <v>132</v>
      </c>
      <c r="B121" s="284"/>
      <c r="C121" s="285"/>
      <c r="D121" s="311" t="s">
        <v>133</v>
      </c>
      <c r="E121" s="312"/>
      <c r="F121" s="312"/>
      <c r="G121" s="312"/>
      <c r="H121" s="312"/>
      <c r="I121" s="312"/>
      <c r="J121" s="313"/>
      <c r="K121" s="288">
        <f>50-0.086</f>
        <v>49.914000000000001</v>
      </c>
      <c r="L121" s="289"/>
      <c r="M121" s="34">
        <v>965</v>
      </c>
      <c r="N121" s="34">
        <v>20</v>
      </c>
      <c r="O121" s="34">
        <v>20</v>
      </c>
      <c r="P121" s="34">
        <f>M121+N121+O121</f>
        <v>1005</v>
      </c>
      <c r="Q121" s="64">
        <v>1222.22</v>
      </c>
      <c r="R121" s="314">
        <v>212</v>
      </c>
      <c r="S121" s="315"/>
      <c r="T121" s="314">
        <v>220</v>
      </c>
      <c r="U121" s="315"/>
    </row>
    <row r="122" spans="1:23" ht="12.75" customHeight="1" x14ac:dyDescent="0.35">
      <c r="A122" s="106" t="s">
        <v>134</v>
      </c>
      <c r="B122" s="107"/>
      <c r="C122" s="108"/>
      <c r="D122" s="28"/>
      <c r="E122" s="29"/>
      <c r="F122" s="29"/>
      <c r="G122" s="29"/>
      <c r="H122" s="29"/>
      <c r="I122" s="29"/>
      <c r="J122" s="30"/>
      <c r="K122" s="179">
        <f>K38+K108</f>
        <v>95419.816000000006</v>
      </c>
      <c r="L122" s="180"/>
      <c r="M122" s="122">
        <v>25719.42</v>
      </c>
      <c r="N122" s="122"/>
      <c r="O122" s="122"/>
      <c r="P122" s="210">
        <f>P38+P108</f>
        <v>33106.455999999998</v>
      </c>
      <c r="Q122" s="122"/>
      <c r="R122" s="277">
        <f>R38+R108</f>
        <v>74406.700000000012</v>
      </c>
      <c r="S122" s="278"/>
      <c r="T122" s="277">
        <f>T38+T108</f>
        <v>76479.200000000012</v>
      </c>
      <c r="U122" s="278"/>
    </row>
    <row r="123" spans="1:23" ht="16.5" customHeight="1" thickBot="1" x14ac:dyDescent="0.4">
      <c r="A123" s="109"/>
      <c r="B123" s="110"/>
      <c r="C123" s="111"/>
      <c r="D123" s="25"/>
      <c r="E123" s="26"/>
      <c r="F123" s="26"/>
      <c r="G123" s="32"/>
      <c r="H123" s="32"/>
      <c r="I123" s="32"/>
      <c r="J123" s="33"/>
      <c r="K123" s="183"/>
      <c r="L123" s="184"/>
      <c r="M123" s="122"/>
      <c r="N123" s="122"/>
      <c r="O123" s="122"/>
      <c r="P123" s="212"/>
      <c r="Q123" s="122"/>
      <c r="R123" s="281"/>
      <c r="S123" s="282"/>
      <c r="T123" s="281"/>
      <c r="U123" s="282"/>
    </row>
    <row r="124" spans="1:23" x14ac:dyDescent="0.35">
      <c r="K124" s="72"/>
      <c r="L124" s="72"/>
      <c r="N124" s="5">
        <f>SUM(N38:N123)</f>
        <v>3893.518</v>
      </c>
      <c r="O124" s="5">
        <f>SUM(O38:O123)</f>
        <v>3893.518</v>
      </c>
      <c r="P124" s="5">
        <f>M122+N124+O124</f>
        <v>33506.455999999998</v>
      </c>
    </row>
  </sheetData>
  <mergeCells count="325">
    <mergeCell ref="P122:P123"/>
    <mergeCell ref="Q122:Q123"/>
    <mergeCell ref="R122:S123"/>
    <mergeCell ref="T122:U123"/>
    <mergeCell ref="A121:C121"/>
    <mergeCell ref="D121:J121"/>
    <mergeCell ref="K121:L121"/>
    <mergeCell ref="R121:S121"/>
    <mergeCell ref="T121:U121"/>
    <mergeCell ref="A122:C123"/>
    <mergeCell ref="K122:L123"/>
    <mergeCell ref="M122:M123"/>
    <mergeCell ref="N122:N123"/>
    <mergeCell ref="O122:O123"/>
    <mergeCell ref="A119:C119"/>
    <mergeCell ref="D119:J119"/>
    <mergeCell ref="K119:L119"/>
    <mergeCell ref="R119:S119"/>
    <mergeCell ref="T119:U119"/>
    <mergeCell ref="A120:C120"/>
    <mergeCell ref="D120:J120"/>
    <mergeCell ref="K120:L120"/>
    <mergeCell ref="R120:S120"/>
    <mergeCell ref="T120:U120"/>
    <mergeCell ref="A117:C117"/>
    <mergeCell ref="D117:J117"/>
    <mergeCell ref="K117:L117"/>
    <mergeCell ref="R117:S117"/>
    <mergeCell ref="T117:U117"/>
    <mergeCell ref="A118:C118"/>
    <mergeCell ref="D118:J118"/>
    <mergeCell ref="K118:L118"/>
    <mergeCell ref="R118:S118"/>
    <mergeCell ref="T118:U118"/>
    <mergeCell ref="R115:S115"/>
    <mergeCell ref="T115:U115"/>
    <mergeCell ref="A116:C116"/>
    <mergeCell ref="D116:J116"/>
    <mergeCell ref="K116:L116"/>
    <mergeCell ref="R116:S116"/>
    <mergeCell ref="T116:U116"/>
    <mergeCell ref="A114:C114"/>
    <mergeCell ref="D114:J114"/>
    <mergeCell ref="K114:L114"/>
    <mergeCell ref="A115:C115"/>
    <mergeCell ref="D115:J115"/>
    <mergeCell ref="K115:L115"/>
    <mergeCell ref="R112:S112"/>
    <mergeCell ref="T112:U112"/>
    <mergeCell ref="A113:C113"/>
    <mergeCell ref="D113:J113"/>
    <mergeCell ref="K113:L113"/>
    <mergeCell ref="R108:S110"/>
    <mergeCell ref="T108:U110"/>
    <mergeCell ref="A111:C111"/>
    <mergeCell ref="D111:J111"/>
    <mergeCell ref="K111:L111"/>
    <mergeCell ref="R111:S111"/>
    <mergeCell ref="T111:U111"/>
    <mergeCell ref="A108:C109"/>
    <mergeCell ref="K108:L110"/>
    <mergeCell ref="M108:M109"/>
    <mergeCell ref="N108:N109"/>
    <mergeCell ref="O108:O109"/>
    <mergeCell ref="P108:P109"/>
    <mergeCell ref="Q108:Q109"/>
    <mergeCell ref="A112:C112"/>
    <mergeCell ref="D112:J112"/>
    <mergeCell ref="K112:L112"/>
    <mergeCell ref="A106:C107"/>
    <mergeCell ref="K106:L107"/>
    <mergeCell ref="M106:M107"/>
    <mergeCell ref="N106:N107"/>
    <mergeCell ref="O106:O107"/>
    <mergeCell ref="P106:P107"/>
    <mergeCell ref="Q106:Q107"/>
    <mergeCell ref="R106:S107"/>
    <mergeCell ref="T106:U107"/>
    <mergeCell ref="A102:C103"/>
    <mergeCell ref="D102:J103"/>
    <mergeCell ref="K102:L103"/>
    <mergeCell ref="R102:S103"/>
    <mergeCell ref="T102:U103"/>
    <mergeCell ref="A104:C105"/>
    <mergeCell ref="K104:L105"/>
    <mergeCell ref="M104:M105"/>
    <mergeCell ref="N104:N105"/>
    <mergeCell ref="O104:O105"/>
    <mergeCell ref="P104:P105"/>
    <mergeCell ref="Q104:Q105"/>
    <mergeCell ref="R104:S105"/>
    <mergeCell ref="T104:U105"/>
    <mergeCell ref="R96:S99"/>
    <mergeCell ref="T96:U99"/>
    <mergeCell ref="A100:C101"/>
    <mergeCell ref="D100:J101"/>
    <mergeCell ref="K100:L101"/>
    <mergeCell ref="R100:S101"/>
    <mergeCell ref="T100:U101"/>
    <mergeCell ref="Q91:Q95"/>
    <mergeCell ref="R91:S95"/>
    <mergeCell ref="T91:U95"/>
    <mergeCell ref="A96:C98"/>
    <mergeCell ref="K96:L99"/>
    <mergeCell ref="M96:M98"/>
    <mergeCell ref="N96:N98"/>
    <mergeCell ref="O96:O98"/>
    <mergeCell ref="P96:P98"/>
    <mergeCell ref="Q96:Q98"/>
    <mergeCell ref="A91:C95"/>
    <mergeCell ref="K91:L95"/>
    <mergeCell ref="M91:M95"/>
    <mergeCell ref="N91:N95"/>
    <mergeCell ref="O91:O95"/>
    <mergeCell ref="P91:P95"/>
    <mergeCell ref="Q88:Q89"/>
    <mergeCell ref="R88:S89"/>
    <mergeCell ref="T88:U89"/>
    <mergeCell ref="A90:C90"/>
    <mergeCell ref="K90:L90"/>
    <mergeCell ref="R90:S90"/>
    <mergeCell ref="T90:U90"/>
    <mergeCell ref="A87:C87"/>
    <mergeCell ref="K87:L87"/>
    <mergeCell ref="R87:S87"/>
    <mergeCell ref="T87:U87"/>
    <mergeCell ref="A88:C89"/>
    <mergeCell ref="K88:L89"/>
    <mergeCell ref="M88:M89"/>
    <mergeCell ref="N88:N89"/>
    <mergeCell ref="O88:O89"/>
    <mergeCell ref="P88:P89"/>
    <mergeCell ref="A84:C86"/>
    <mergeCell ref="K84:L86"/>
    <mergeCell ref="M84:M86"/>
    <mergeCell ref="N84:N86"/>
    <mergeCell ref="O84:O86"/>
    <mergeCell ref="P84:P86"/>
    <mergeCell ref="Q84:Q86"/>
    <mergeCell ref="R84:S86"/>
    <mergeCell ref="T84:U86"/>
    <mergeCell ref="A82:C83"/>
    <mergeCell ref="K82:L83"/>
    <mergeCell ref="M82:M83"/>
    <mergeCell ref="N82:N83"/>
    <mergeCell ref="O82:O83"/>
    <mergeCell ref="P82:P83"/>
    <mergeCell ref="Q82:Q83"/>
    <mergeCell ref="R82:S83"/>
    <mergeCell ref="T82:U83"/>
    <mergeCell ref="Q74:Q77"/>
    <mergeCell ref="R74:S77"/>
    <mergeCell ref="T74:U77"/>
    <mergeCell ref="A78:C81"/>
    <mergeCell ref="K78:L81"/>
    <mergeCell ref="M78:M81"/>
    <mergeCell ref="N78:N81"/>
    <mergeCell ref="O78:O81"/>
    <mergeCell ref="P78:P81"/>
    <mergeCell ref="Q78:Q81"/>
    <mergeCell ref="A74:C77"/>
    <mergeCell ref="K74:L77"/>
    <mergeCell ref="M74:M77"/>
    <mergeCell ref="N74:N77"/>
    <mergeCell ref="O74:O77"/>
    <mergeCell ref="P74:P77"/>
    <mergeCell ref="R78:S81"/>
    <mergeCell ref="T78:U81"/>
    <mergeCell ref="A70:C73"/>
    <mergeCell ref="K70:L73"/>
    <mergeCell ref="M70:M73"/>
    <mergeCell ref="N70:N73"/>
    <mergeCell ref="O70:O73"/>
    <mergeCell ref="P70:P73"/>
    <mergeCell ref="Q70:Q73"/>
    <mergeCell ref="R70:S73"/>
    <mergeCell ref="T70:U73"/>
    <mergeCell ref="A66:C69"/>
    <mergeCell ref="K66:L69"/>
    <mergeCell ref="M66:M69"/>
    <mergeCell ref="N66:N69"/>
    <mergeCell ref="O66:O69"/>
    <mergeCell ref="P66:P69"/>
    <mergeCell ref="Q66:Q69"/>
    <mergeCell ref="R66:S69"/>
    <mergeCell ref="T66:U69"/>
    <mergeCell ref="A63:C65"/>
    <mergeCell ref="K63:L65"/>
    <mergeCell ref="M63:M65"/>
    <mergeCell ref="N63:N65"/>
    <mergeCell ref="O63:O65"/>
    <mergeCell ref="P63:P65"/>
    <mergeCell ref="Q63:Q65"/>
    <mergeCell ref="R63:S65"/>
    <mergeCell ref="T63:U65"/>
    <mergeCell ref="P57:P58"/>
    <mergeCell ref="Q57:Q58"/>
    <mergeCell ref="R57:S58"/>
    <mergeCell ref="T57:U58"/>
    <mergeCell ref="A59:C62"/>
    <mergeCell ref="K59:L62"/>
    <mergeCell ref="M59:M62"/>
    <mergeCell ref="N59:N62"/>
    <mergeCell ref="O59:O62"/>
    <mergeCell ref="P59:P62"/>
    <mergeCell ref="A57:C58"/>
    <mergeCell ref="D57:J58"/>
    <mergeCell ref="K57:L58"/>
    <mergeCell ref="M57:M58"/>
    <mergeCell ref="N57:N58"/>
    <mergeCell ref="O57:O58"/>
    <mergeCell ref="Q59:Q62"/>
    <mergeCell ref="R59:S62"/>
    <mergeCell ref="T59:U62"/>
    <mergeCell ref="A55:C55"/>
    <mergeCell ref="K55:L55"/>
    <mergeCell ref="R55:S55"/>
    <mergeCell ref="T55:U55"/>
    <mergeCell ref="A56:C56"/>
    <mergeCell ref="K56:L56"/>
    <mergeCell ref="R56:S56"/>
    <mergeCell ref="T56:U56"/>
    <mergeCell ref="P51:P52"/>
    <mergeCell ref="Q51:Q52"/>
    <mergeCell ref="R51:S52"/>
    <mergeCell ref="T51:U52"/>
    <mergeCell ref="A54:C54"/>
    <mergeCell ref="K54:L54"/>
    <mergeCell ref="R54:S54"/>
    <mergeCell ref="T54:U54"/>
    <mergeCell ref="A51:C52"/>
    <mergeCell ref="D51:J52"/>
    <mergeCell ref="K51:L52"/>
    <mergeCell ref="M51:M52"/>
    <mergeCell ref="N51:N52"/>
    <mergeCell ref="O51:O52"/>
    <mergeCell ref="P47:P48"/>
    <mergeCell ref="Q47:Q48"/>
    <mergeCell ref="R47:S48"/>
    <mergeCell ref="T47:U48"/>
    <mergeCell ref="A50:C50"/>
    <mergeCell ref="D50:J50"/>
    <mergeCell ref="K50:L50"/>
    <mergeCell ref="R50:S50"/>
    <mergeCell ref="T50:U50"/>
    <mergeCell ref="A47:C48"/>
    <mergeCell ref="D47:J48"/>
    <mergeCell ref="K47:L48"/>
    <mergeCell ref="M47:M48"/>
    <mergeCell ref="N47:N48"/>
    <mergeCell ref="O47:O48"/>
    <mergeCell ref="A46:C46"/>
    <mergeCell ref="D46:J46"/>
    <mergeCell ref="K46:L46"/>
    <mergeCell ref="R46:S46"/>
    <mergeCell ref="T46:U46"/>
    <mergeCell ref="T42:U43"/>
    <mergeCell ref="A44:C45"/>
    <mergeCell ref="D44:J45"/>
    <mergeCell ref="K44:L45"/>
    <mergeCell ref="M44:M45"/>
    <mergeCell ref="N44:N45"/>
    <mergeCell ref="O44:O45"/>
    <mergeCell ref="P44:P45"/>
    <mergeCell ref="Q44:Q45"/>
    <mergeCell ref="R44:S45"/>
    <mergeCell ref="A42:C43"/>
    <mergeCell ref="K42:L43"/>
    <mergeCell ref="M42:M43"/>
    <mergeCell ref="N42:N43"/>
    <mergeCell ref="O42:O43"/>
    <mergeCell ref="P42:P43"/>
    <mergeCell ref="Q42:Q43"/>
    <mergeCell ref="R42:S43"/>
    <mergeCell ref="T44:U45"/>
    <mergeCell ref="D40:J41"/>
    <mergeCell ref="K40:L41"/>
    <mergeCell ref="M40:M41"/>
    <mergeCell ref="N40:N41"/>
    <mergeCell ref="O40:O41"/>
    <mergeCell ref="P40:P41"/>
    <mergeCell ref="Q40:Q41"/>
    <mergeCell ref="R40:S41"/>
    <mergeCell ref="T40:U41"/>
    <mergeCell ref="K37:L37"/>
    <mergeCell ref="R37:S37"/>
    <mergeCell ref="T37:U37"/>
    <mergeCell ref="A38:C39"/>
    <mergeCell ref="D38:J39"/>
    <mergeCell ref="K38:L39"/>
    <mergeCell ref="M38:M39"/>
    <mergeCell ref="N38:N39"/>
    <mergeCell ref="O38:O39"/>
    <mergeCell ref="P38:P39"/>
    <mergeCell ref="Q38:Q39"/>
    <mergeCell ref="R38:S39"/>
    <mergeCell ref="T38:U39"/>
    <mergeCell ref="O35:O36"/>
    <mergeCell ref="P35:P36"/>
    <mergeCell ref="Q35:Q36"/>
    <mergeCell ref="R35:S36"/>
    <mergeCell ref="T35:U36"/>
    <mergeCell ref="A36:C36"/>
    <mergeCell ref="A32:L32"/>
    <mergeCell ref="A33:L33"/>
    <mergeCell ref="K34:L34"/>
    <mergeCell ref="R34:S34"/>
    <mergeCell ref="T34:U34"/>
    <mergeCell ref="A35:C35"/>
    <mergeCell ref="D35:J36"/>
    <mergeCell ref="K35:L36"/>
    <mergeCell ref="M35:M36"/>
    <mergeCell ref="N35:N36"/>
    <mergeCell ref="J19:L19"/>
    <mergeCell ref="H20:L20"/>
    <mergeCell ref="I21:L21"/>
    <mergeCell ref="J22:L22"/>
    <mergeCell ref="A30:L30"/>
    <mergeCell ref="A31:L31"/>
    <mergeCell ref="J12:L12"/>
    <mergeCell ref="J13:L13"/>
    <mergeCell ref="H14:L14"/>
    <mergeCell ref="I15:L15"/>
    <mergeCell ref="J16:L16"/>
    <mergeCell ref="J18:L18"/>
  </mergeCells>
  <printOptions horizontalCentered="1"/>
  <pageMargins left="0.95" right="0.26" top="0.26" bottom="0.17" header="0.28000000000000003" footer="0.17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дох 2018 </vt:lpstr>
      <vt:lpstr>'прил3 дох 2018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</cp:lastModifiedBy>
  <cp:lastPrinted>2018-11-22T11:47:30Z</cp:lastPrinted>
  <dcterms:created xsi:type="dcterms:W3CDTF">2018-11-17T00:05:20Z</dcterms:created>
  <dcterms:modified xsi:type="dcterms:W3CDTF">2018-12-14T06:12:29Z</dcterms:modified>
</cp:coreProperties>
</file>