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140" windowHeight="9795" activeTab="0"/>
  </bookViews>
  <sheets>
    <sheet name="прил1(4)" sheetId="1" r:id="rId1"/>
    <sheet name="прил 2(10)" sheetId="2" r:id="rId2"/>
    <sheet name="прил 3(11)" sheetId="3" r:id="rId3"/>
  </sheets>
  <definedNames>
    <definedName name="_xlnm.Print_Area" localSheetId="1">'прил 2(10)'!$A$1:$H$326</definedName>
    <definedName name="_xlnm.Print_Area" localSheetId="2">'прил 3(11)'!$A$1:$L$327</definedName>
    <definedName name="_xlnm.Print_Area" localSheetId="0">'прил1(4)'!$A$1:$S$127</definedName>
  </definedNames>
  <calcPr fullCalcOnLoad="1"/>
</workbook>
</file>

<file path=xl/sharedStrings.xml><?xml version="1.0" encoding="utf-8"?>
<sst xmlns="http://schemas.openxmlformats.org/spreadsheetml/2006/main" count="3265" uniqueCount="492">
  <si>
    <t>Приложение  № 10</t>
  </si>
  <si>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</si>
  <si>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</si>
  <si>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</si>
  <si>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 xml:space="preserve">    от "23" декабря 2015 года №178  </t>
  </si>
  <si>
    <t xml:space="preserve">     </t>
  </si>
  <si>
    <t>Глава муниципального образования</t>
  </si>
  <si>
    <t>___________________ Ю.Н. Кваша</t>
  </si>
  <si>
    <t>ВЕДОМСТВЕННАЯ СТРУКТУРА</t>
  </si>
  <si>
    <t>РАСХОДОВ МЕСТНОГО БЮДЖЕТА</t>
  </si>
  <si>
    <t>на 2016 год</t>
  </si>
  <si>
    <t>(тысяч рублей)</t>
  </si>
  <si>
    <t>№ п/п</t>
  </si>
  <si>
    <t>Наименование</t>
  </si>
  <si>
    <t>Г</t>
  </si>
  <si>
    <t xml:space="preserve">Рз </t>
  </si>
  <si>
    <t xml:space="preserve">ПР </t>
  </si>
  <si>
    <t>ЦСР</t>
  </si>
  <si>
    <t xml:space="preserve">ВР </t>
  </si>
  <si>
    <t>Сумма на 2016 год</t>
  </si>
  <si>
    <t>Сумма на 2017 год</t>
  </si>
  <si>
    <t>Сумма на 2018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</si>
  <si>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</si>
  <si>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</si>
  <si>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008</t>
  </si>
  <si>
    <t>Общегосударственные вопросы</t>
  </si>
  <si>
    <t>01</t>
  </si>
  <si>
    <t>00</t>
  </si>
  <si>
    <t>Функционирование высшего должностного лица субъекта РФ и муниципального образования</t>
  </si>
  <si>
    <t>02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</si>
  <si>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</si>
  <si>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91 0 00 00000</t>
  </si>
  <si>
    <t>Обеспечение деятельности Главы Тосненского городского поселения Тосненского района Ленинградской области</t>
  </si>
  <si>
    <t>91 1 00 00000</t>
  </si>
  <si>
    <t xml:space="preserve">Непрограммные расходы </t>
  </si>
  <si>
    <t xml:space="preserve">01 </t>
  </si>
  <si>
    <t xml:space="preserve">02 </t>
  </si>
  <si>
    <t>91 1 01 00000</t>
  </si>
  <si>
    <t>91 1 01 00030</t>
  </si>
  <si>
    <t>расходы на выплаты персоналу государственных (муниципальных) органов</t>
  </si>
  <si>
    <t>120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</si>
  <si>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</si>
  <si>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</si>
  <si>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</si>
  <si>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</si>
  <si>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91 3 00 00000</t>
  </si>
  <si>
    <t>91 3 01 00000</t>
  </si>
  <si>
    <t>Обеспечение функций органов местного самоуправления</t>
  </si>
  <si>
    <t>91 3 01 00040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</si>
  <si>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</si>
  <si>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</si>
  <si>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</si>
  <si>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91 5 00 00000</t>
  </si>
  <si>
    <t>91 5 01 00000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</si>
  <si>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</si>
  <si>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</si>
  <si>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</si>
  <si>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</si>
  <si>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</si>
  <si>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</si>
  <si>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</si>
  <si>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иные межбюджетные трансферты</t>
  </si>
  <si>
    <t>540</t>
  </si>
  <si>
    <t>Администрация муниципального образования Тельмановское сельское поселениеТосненского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</si>
  <si>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</si>
  <si>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</si>
  <si>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</si>
  <si>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</si>
  <si>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</si>
  <si>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91 3 01 50650</t>
  </si>
  <si>
    <t>91 3 01 60600</t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</si>
  <si>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</si>
  <si>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</si>
  <si>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</si>
  <si>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Непрограммные расходы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</si>
  <si>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</si>
  <si>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</si>
  <si>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</si>
  <si>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Резервные фонды</t>
  </si>
  <si>
    <t>11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</si>
  <si>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</si>
  <si>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99 0 00 00000</t>
  </si>
  <si>
    <t>99  9 00 00000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</si>
  <si>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</si>
  <si>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</si>
  <si>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</si>
  <si>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</si>
  <si>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</si>
  <si>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</si>
  <si>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</si>
  <si>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</si>
  <si>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</si>
  <si>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</si>
  <si>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</si>
  <si>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</si>
  <si>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</si>
  <si>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уплата налогов, сборов и иных платежей</t>
  </si>
  <si>
    <t>850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</si>
  <si>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</si>
  <si>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</si>
  <si>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99 9 01 00030</t>
  </si>
  <si>
    <t>91 3 01 71340</t>
  </si>
  <si>
    <t>Национальная безопасность</t>
  </si>
  <si>
    <t>Мобилизационная  и вневосковая подготовка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</si>
  <si>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</si>
  <si>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99 9 00 00000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</si>
  <si>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</si>
  <si>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</si>
  <si>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</si>
  <si>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</si>
  <si>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</si>
  <si>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</si>
  <si>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08 0 00 00000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</si>
  <si>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</si>
  <si>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</si>
  <si>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</si>
  <si>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</si>
  <si>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</si>
  <si>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</si>
  <si>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</si>
  <si>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</si>
  <si>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</si>
  <si>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</si>
  <si>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</si>
  <si>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>08 1 02 00000</t>
  </si>
  <si>
    <t xml:space="preserve">Мероприятия в области пожарной безопасности </t>
  </si>
  <si>
    <t>08 1 02 11620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</si>
  <si>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</si>
  <si>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</si>
  <si>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</si>
  <si>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08 2 00 00000</t>
  </si>
  <si>
    <t>Основное мероприятие "Мероприятия по обеспечению общественного правопорядка и профилактике правонарушений"</t>
  </si>
  <si>
    <t>08 2 01 00000</t>
  </si>
  <si>
    <t>Мероприятия, направленные на обеспечение правопорядка</t>
  </si>
  <si>
    <t>08 2 01 11520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</si>
  <si>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</si>
  <si>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08 2 01 13430 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</si>
  <si>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</si>
  <si>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15 0 00 00000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</si>
  <si>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</si>
  <si>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</si>
  <si>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</si>
  <si>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</si>
  <si>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Национальная экономика</t>
  </si>
  <si>
    <t>Дорожное хозяйство (дорожные фонды)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</si>
  <si>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</si>
  <si>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</si>
  <si>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</si>
  <si>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</si>
  <si>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</si>
  <si>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</si>
  <si>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</si>
  <si>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</si>
  <si>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10 1 01 10110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</si>
  <si>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</si>
  <si>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</si>
  <si>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</si>
  <si>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</si>
  <si>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</si>
  <si>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</si>
  <si>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</si>
  <si>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</si>
  <si>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</si>
  <si>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</si>
  <si>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</si>
  <si>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</si>
  <si>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</si>
  <si>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</si>
  <si>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</si>
  <si>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</si>
  <si>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</si>
  <si>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</si>
  <si>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410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</si>
  <si>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</si>
  <si>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</si>
  <si>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</si>
  <si>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</si>
  <si>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</si>
  <si>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</si>
  <si>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</si>
  <si>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</si>
  <si>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</si>
  <si>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</si>
  <si>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9901010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</si>
  <si>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</si>
  <si>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</si>
  <si>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</si>
  <si>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</si>
  <si>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</si>
  <si>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05 0 02 00000</t>
  </si>
  <si>
    <t>05 0 02 10550</t>
  </si>
  <si>
    <t>Мероприятия по землеустройству и землепользованию</t>
  </si>
  <si>
    <t>99 9 01 10350</t>
  </si>
  <si>
    <t xml:space="preserve">Мероприятия в области национальной экономики </t>
  </si>
  <si>
    <t>99 9 01 10360</t>
  </si>
  <si>
    <t xml:space="preserve">Мероприятия в области строительства, архитектуры и градостроительства </t>
  </si>
  <si>
    <t>99 9 01 10400</t>
  </si>
  <si>
    <t>Жилищно-коммунальное хозяйство</t>
  </si>
  <si>
    <t>05</t>
  </si>
  <si>
    <t>Жилищное хозяйство</t>
  </si>
  <si>
    <t xml:space="preserve">Мероприятия по капитальному ремонту муниципального жилищного фонда </t>
  </si>
  <si>
    <t>99 9 01 13760</t>
  </si>
  <si>
    <t xml:space="preserve">Мероприятия в области жилищного хозяйства </t>
  </si>
  <si>
    <t>99 9 01 13770</t>
  </si>
  <si>
    <t xml:space="preserve">Обеспечение мероприятий по капитальному ремонту многоквартирных домов </t>
  </si>
  <si>
    <t>99 9 01 96010</t>
  </si>
  <si>
    <t>Коммунальное хозяйство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</si>
  <si>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</si>
  <si>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</si>
  <si>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</si>
  <si>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</si>
  <si>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</si>
  <si>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</si>
  <si>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</si>
  <si>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</si>
  <si>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</si>
  <si>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</si>
  <si>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13 0 01 10630</t>
  </si>
  <si>
    <t>Мероприятия по обслуживанию объектов газификации</t>
  </si>
  <si>
    <t>23 1 01 13200</t>
  </si>
  <si>
    <t>23 1 01 1320</t>
  </si>
  <si>
    <t>13 0 01 14260</t>
  </si>
  <si>
    <t>99 9 01 14250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</si>
  <si>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</si>
  <si>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</si>
  <si>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</si>
  <si>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</si>
  <si>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</si>
  <si>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</si>
  <si>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</si>
  <si>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</si>
  <si>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</si>
  <si>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</si>
  <si>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</si>
  <si>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</si>
  <si>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</si>
  <si>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</si>
  <si>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</si>
  <si>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</si>
  <si>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>Основное меропритие "Реализация энергосберегающих мероприятий"</t>
  </si>
  <si>
    <t xml:space="preserve">Мероприятия по повышению надежности и энергетической эффективности </t>
  </si>
  <si>
    <t>14 0 01 13180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</si>
  <si>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</si>
  <si>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</si>
  <si>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</si>
  <si>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</si>
  <si>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</si>
  <si>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</si>
  <si>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</si>
  <si>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</si>
  <si>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</si>
  <si>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</si>
  <si>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Расходы на обеспечение деятельности муниципальных казенных учреждений</t>
  </si>
  <si>
    <t>23 5 02 00160</t>
  </si>
  <si>
    <t>расходы на выплаты персоналу казенных учреждений</t>
  </si>
  <si>
    <t>110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</si>
  <si>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</si>
  <si>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Образование</t>
  </si>
  <si>
    <t>07</t>
  </si>
  <si>
    <t>Молодежная политика и оздоровление детей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</si>
  <si>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</si>
  <si>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</si>
  <si>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</si>
  <si>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07 1 00 00000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</si>
  <si>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</si>
  <si>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07 1 01 00000</t>
  </si>
  <si>
    <t>Иные закупки товаров, работ и услуг для обеспечения государственных (муниципальных) нужд</t>
  </si>
  <si>
    <t>07 1 01 11680</t>
  </si>
  <si>
    <t>Основное мероприятие "Обеспечение отдыха, оздоровления, занятости детей, подростков и молодежи"</t>
  </si>
  <si>
    <t xml:space="preserve">Организация  оздоровления, отдыха изанятости детей, подростков и молодежи </t>
  </si>
  <si>
    <t>07 1 01 12290</t>
  </si>
  <si>
    <t>МУК "Тельмановский сельский дом культуры"</t>
  </si>
  <si>
    <t>Культура и кинематография</t>
  </si>
  <si>
    <t>08</t>
  </si>
  <si>
    <t>Культура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</si>
  <si>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</si>
  <si>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07 2 00 00000</t>
  </si>
  <si>
    <t>Основное мероприятия "Развитие культуры на территории поселения"</t>
  </si>
  <si>
    <t>07 2 01 00000</t>
  </si>
  <si>
    <t>07 2 01 00160</t>
  </si>
  <si>
    <t>Другие вопросы в области культуры, кинематографии</t>
  </si>
  <si>
    <t xml:space="preserve"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</si>
  <si>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</si>
  <si>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</si>
  <si>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</si>
  <si>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</si>
  <si>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</si>
  <si>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</si>
  <si>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07 3 02 00000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</si>
  <si>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</si>
  <si>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07 3 02 12350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</si>
  <si>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</si>
  <si>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07 3 02 04210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</si>
  <si>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</si>
  <si>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</si>
  <si>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</si>
  <si>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</si>
  <si>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</si>
  <si>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</si>
  <si>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</si>
  <si>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</si>
  <si>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Мероприятия в области социальной политики </t>
  </si>
  <si>
    <t>99 9 01 12730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</si>
  <si>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</si>
  <si>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</si>
  <si>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</si>
  <si>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</si>
  <si>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 xml:space="preserve">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</si>
  <si>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</si>
  <si>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04 0 00 00000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</si>
  <si>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</si>
  <si>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</si>
  <si>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</si>
  <si>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</si>
  <si>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</si>
  <si>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>Другие вопросы в области физической культуры и спорта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</si>
  <si>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</si>
  <si>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</si>
  <si>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</si>
  <si>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</si>
  <si>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</si>
  <si>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</si>
  <si>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</si>
  <si>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</si>
  <si>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</si>
  <si>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</si>
  <si>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</si>
  <si>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</si>
  <si>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</si>
  <si>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</si>
  <si>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</si>
  <si>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</si>
  <si>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</si>
  <si>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</si>
  <si>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</si>
  <si>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</si>
  <si>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04 3 02 00000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</si>
  <si>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</si>
  <si>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04 3 02 13310</t>
  </si>
  <si>
    <t>МУК "Тельмановский сельский Дом культуры"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</si>
  <si>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</si>
  <si>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</si>
  <si>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</si>
  <si>
    <r>
      <t>Мероприятия по капитальному ремонту и ремонт автомобильных дорог общего пользования местного значения</t>
    </r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</si>
  <si>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</si>
  <si>
    <r>
      <t xml:space="preserve">Мероприятия направленные на безаварийную работу объектов водоснабжения и водоотведения </t>
    </r>
  </si>
  <si>
    <r>
      <t xml:space="preserve">Мероприятия по строительству и реконструкции объектов водоснабжения, водоотведения и очистки сточных вод 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</si>
  <si>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</si>
  <si>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Приложение  № 11</t>
  </si>
  <si>
    <t xml:space="preserve"> =</t>
  </si>
  <si>
    <t>усл расх</t>
  </si>
  <si>
    <t>на плановый период 2017 и 2018 годов</t>
  </si>
  <si>
    <t>Контрол суммы</t>
  </si>
  <si>
    <t>ВСЕГО (без условно утвержденных расходов)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</si>
  <si>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</rPr>
      <t xml:space="preserve"> </t>
    </r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</si>
  <si>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</si>
  <si>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Arial"/>
        <family val="2"/>
      </rPr>
      <t xml:space="preserve"> 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</si>
  <si>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2015-2019 годах</t>
    </r>
    <r>
      <rPr>
        <b/>
        <sz val="8"/>
        <color indexed="8"/>
        <rFont val="Arial"/>
        <family val="2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</si>
  <si>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2015-2019 годах</t>
    </r>
    <r>
      <rPr>
        <b/>
        <sz val="8"/>
        <color indexed="8"/>
        <rFont val="Arial"/>
        <family val="2"/>
      </rPr>
      <t xml:space="preserve">" </t>
    </r>
  </si>
  <si>
    <t>муниципального образования Тельмановское сельское поселение</t>
  </si>
  <si>
    <t>Приложение  №2</t>
  </si>
  <si>
    <t>Приложение  №1</t>
  </si>
  <si>
    <t>Приложение  № 2</t>
  </si>
  <si>
    <t xml:space="preserve">    от  "    " ноября 2015 года №  </t>
  </si>
  <si>
    <t>__________________________ Ю.Н. Кваша</t>
  </si>
  <si>
    <t>Приложение  № 4</t>
  </si>
  <si>
    <t xml:space="preserve">    от  "23" декабря 2015  года № 178  </t>
  </si>
  <si>
    <t xml:space="preserve">               ПРОГНОЗИРУЕМЫЕ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</si>
  <si>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</si>
  <si>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</si>
  <si>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 xml:space="preserve">           на плановый период  2017 и 2018 годов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</si>
  <si>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</si>
  <si>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</si>
  <si>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</si>
  <si>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</si>
  <si>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</si>
  <si>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</si>
  <si>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</si>
  <si>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</si>
  <si>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</si>
  <si>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</si>
  <si>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</si>
  <si>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</si>
  <si>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</si>
  <si>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 xml:space="preserve">          1 01 00000 00 0000 000</t>
  </si>
  <si>
    <t>Налоги на прибыль, доходы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</si>
  <si>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</si>
  <si>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</si>
  <si>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</si>
  <si>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</si>
  <si>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</si>
  <si>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</si>
  <si>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</si>
  <si>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</si>
  <si>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</si>
  <si>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</si>
  <si>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</si>
  <si>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</si>
  <si>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</si>
  <si>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</si>
  <si>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</si>
  <si>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</si>
  <si>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</si>
  <si>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</si>
  <si>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</si>
  <si>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</si>
  <si>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</si>
  <si>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</si>
  <si>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</si>
  <si>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</si>
  <si>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</si>
  <si>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</si>
  <si>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</si>
  <si>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</si>
  <si>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</si>
  <si>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</si>
  <si>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</si>
  <si>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</si>
  <si>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</si>
  <si>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</si>
  <si>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</si>
  <si>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</si>
  <si>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</si>
  <si>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</si>
  <si>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</si>
  <si>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</si>
  <si>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</si>
  <si>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</si>
  <si>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</si>
  <si>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</si>
  <si>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</si>
  <si>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</si>
  <si>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</si>
  <si>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</si>
  <si>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ДОХОДЫ ОТ ОКАЗАНИЯ ПЛАТНЫХ УСЛУГ ИЛИ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</si>
  <si>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</si>
  <si>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</si>
  <si>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</si>
  <si>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</si>
  <si>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</si>
  <si>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</si>
  <si>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</si>
  <si>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</si>
  <si>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</si>
  <si>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</si>
  <si>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</si>
  <si>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</si>
  <si>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</si>
  <si>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</si>
  <si>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</si>
  <si>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</si>
  <si>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</si>
  <si>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</si>
  <si>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</si>
  <si>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</si>
  <si>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</si>
  <si>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</si>
  <si>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</si>
  <si>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</si>
  <si>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</si>
  <si>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</si>
  <si>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</si>
  <si>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</si>
  <si>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</si>
  <si>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</si>
  <si>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</si>
  <si>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2 02 01001 10 0000 151</t>
  </si>
  <si>
    <t>Дотации бюджетам сельских поселений на выравнивание  
бюджетной обеспеченности (из областного фонда)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</si>
  <si>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</si>
  <si>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</si>
  <si>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2 02 02999 10 0000 151</t>
  </si>
  <si>
    <t>Прочие субсидии бюджетам поселений</t>
  </si>
  <si>
    <t>2 02 02216 10 0000 151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</si>
  <si>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</si>
  <si>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</si>
  <si>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</si>
  <si>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</si>
  <si>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</si>
  <si>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</si>
  <si>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</si>
  <si>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</si>
  <si>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</si>
  <si>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</si>
  <si>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</si>
  <si>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</si>
  <si>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</si>
  <si>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</si>
  <si>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№3</t>
  </si>
  <si>
    <t>Администрация муниципального образования Тельмановское сельское поселениеТосненского района Ленинградской области (главный распорядитель бюджетных средств)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</si>
  <si>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</si>
  <si>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от "29" декабря 2015 года № 187</t>
  </si>
  <si>
    <t xml:space="preserve">    от "29" декеабря  2015 года № 187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</si>
</sst>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#,##0.0"/>
    <numFmt numFmtId="184" formatCode="#,##0.00&quot;р.&quot;"/>
    <numFmt numFmtId="185" formatCode="#,##0.00_р_."/>
    <numFmt numFmtId="186" formatCode="#,##0.000"/>
    <numFmt numFmtId="187" formatCode="#,##0.0000"/>
    <numFmt numFmtId="188" formatCode="[$-FC19]d\ mmmm\ yyyy\ &quot;г.&quot;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\ &quot;р.&quot;;\-#,##0\ &quot;р.&quot;"/>
    <numFmt numFmtId="196" formatCode="#,##0\ &quot;р.&quot;;[Red]\-#,##0\ &quot;р.&quot;"/>
    <numFmt numFmtId="197" formatCode="#,##0.00\ &quot;р.&quot;;\-#,##0.00\ &quot;р.&quot;"/>
    <numFmt numFmtId="198" formatCode="#,##0.00\ &quot;р.&quot;;[Red]\-#,##0.00\ &quot;р.&quot;"/>
    <numFmt numFmtId="199" formatCode="_-* #,##0\ &quot;р.&quot;_-;\-* #,##0\ &quot;р.&quot;_-;_-* &quot;-&quot;\ &quot;р.&quot;_-;_-@_-"/>
    <numFmt numFmtId="200" formatCode="_-* #,##0\ _р_._-;\-* #,##0\ _р_._-;_-* &quot;-&quot;\ _р_._-;_-@_-"/>
    <numFmt numFmtId="201" formatCode="_-* #,##0.00\ &quot;р.&quot;_-;\-* #,##0.00\ &quot;р.&quot;_-;_-* &quot;-&quot;??\ &quot;р.&quot;_-;_-@_-"/>
    <numFmt numFmtId="202" formatCode="_-* #,##0.00\ _р_._-;\-* #,##0.00\ _р_._-;_-* &quot;-&quot;??\ _р_._-;_-@_-"/>
    <numFmt numFmtId="203" formatCode="_-* #,##0.000_р_._-;\-* #,##0.000_р_._-;_-* &quot;-&quot;??_р_._-;_-@_-"/>
    <numFmt numFmtId="204" formatCode="_-* #,##0.000_р_._-;\-* #,##0.000_р_._-;_-* &quot;-&quot;???_р_._-;_-@_-"/>
    <numFmt numFmtId="205" formatCode="000000"/>
    <numFmt numFmtId="206" formatCode="#,##0.000_ ;\-#,##0.000\ "/>
    <numFmt numFmtId="207" formatCode="#,##0.0000_ ;\-#,##0.0000\ "/>
    <numFmt numFmtId="208" formatCode="_(* #,##0.000_);_(* \(#,##0.000\);_(* &quot;-&quot;??_);_(@_)"/>
    <numFmt numFmtId="209" formatCode="_(* #,##0.0_);_(* \(#,##0.0\);_(* &quot;-&quot;??_);_(@_)"/>
    <numFmt numFmtId="210" formatCode="?"/>
    <numFmt numFmtId="211" formatCode="#,##0.000000"/>
    <numFmt numFmtId="212" formatCode="#,##0.0000000"/>
    <numFmt numFmtId="213" formatCode="_(* #,##0.0000_);_(* \(#,##0.0000\);_(* &quot;-&quot;??_);_(@_)"/>
    <numFmt numFmtId="214" formatCode="_(* #,##0.00000_);_(* \(#,##0.00000\);_(* &quot;-&quot;??_);_(@_)"/>
    <numFmt numFmtId="215" formatCode="#,##0.00_ ;[Red]\-#,##0.00\ "/>
    <numFmt numFmtId="216" formatCode="0.00_ ;\-0.00\ "/>
    <numFmt numFmtId="217" formatCode="0.000_ ;\-0.000\ "/>
    <numFmt numFmtId="218" formatCode="#,##0.00000_ ;\-#,##0.00000\ "/>
    <numFmt numFmtId="219" formatCode="_-* #,##0.0000_р_._-;\-* #,##0.0000_р_._-;_-* &quot;-&quot;??_р_._-;_-@_-"/>
    <numFmt numFmtId="220" formatCode="_-* #,##0.00000_р_._-;\-* #,##0.00000_р_._-;_-* &quot;-&quot;??_р_._-;_-@_-"/>
    <numFmt numFmtId="221" formatCode="#,##0.00_ ;\-#,##0.00\ "/>
    <numFmt numFmtId="222" formatCode="_-* #,##0.00000_р_._-;\-* #,##0.00000_р_._-;_-* &quot;-&quot;?????_р_._-;_-@_-"/>
    <numFmt numFmtId="223" formatCode="00000\-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u val="single"/>
      <sz val="12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 applyAlignment="1">
      <alignment horizontal="center" vertical="center"/>
      <protection/>
    </xf>
    <xf numFmtId="0" fontId="23" fillId="0" borderId="0" xfId="59" applyFont="1" applyFill="1" applyAlignment="1">
      <alignment horizontal="right"/>
      <protection/>
    </xf>
    <xf numFmtId="0" fontId="23" fillId="0" borderId="0" xfId="59" applyFont="1" applyFill="1" applyAlignment="1">
      <alignment/>
      <protection/>
    </xf>
    <xf numFmtId="172" fontId="0" fillId="0" borderId="0" xfId="75" applyNumberFormat="1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59" applyFont="1" applyFill="1" applyAlignment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3" fillId="0" borderId="0" xfId="60" applyFont="1" applyFill="1" applyAlignment="1">
      <alignment horizontal="right"/>
      <protection/>
    </xf>
    <xf numFmtId="0" fontId="26" fillId="0" borderId="0" xfId="0" applyFont="1" applyFill="1" applyAlignment="1">
      <alignment vertical="center"/>
    </xf>
    <xf numFmtId="208" fontId="27" fillId="0" borderId="0" xfId="75" applyNumberFormat="1" applyFont="1" applyFill="1" applyAlignment="1">
      <alignment horizontal="right"/>
    </xf>
    <xf numFmtId="208" fontId="27" fillId="0" borderId="0" xfId="75" applyNumberFormat="1" applyFont="1" applyFill="1" applyAlignment="1">
      <alignment horizontal="center" vertical="center"/>
    </xf>
    <xf numFmtId="49" fontId="0" fillId="0" borderId="0" xfId="61" applyNumberFormat="1" applyFont="1" applyFill="1" applyAlignment="1">
      <alignment horizontal="right" vertical="center"/>
      <protection/>
    </xf>
    <xf numFmtId="186" fontId="27" fillId="0" borderId="0" xfId="75" applyNumberFormat="1" applyFont="1" applyFill="1" applyAlignment="1">
      <alignment horizontal="right"/>
    </xf>
    <xf numFmtId="208" fontId="27" fillId="0" borderId="0" xfId="75" applyNumberFormat="1" applyFont="1" applyFill="1" applyAlignment="1">
      <alignment/>
    </xf>
    <xf numFmtId="204" fontId="27" fillId="0" borderId="0" xfId="61" applyNumberFormat="1" applyFont="1" applyFill="1" applyBorder="1" applyAlignment="1">
      <alignment horizontal="center"/>
      <protection/>
    </xf>
    <xf numFmtId="0" fontId="23" fillId="0" borderId="0" xfId="61" applyFont="1" applyFill="1">
      <alignment/>
      <protection/>
    </xf>
    <xf numFmtId="0" fontId="23" fillId="0" borderId="0" xfId="61" applyFont="1" applyFill="1" applyAlignment="1">
      <alignment horizontal="left" vertical="center"/>
      <protection/>
    </xf>
    <xf numFmtId="0" fontId="23" fillId="0" borderId="0" xfId="61" applyFont="1" applyFill="1" applyAlignment="1">
      <alignment horizontal="center"/>
      <protection/>
    </xf>
    <xf numFmtId="0" fontId="23" fillId="0" borderId="0" xfId="61" applyFont="1" applyFill="1" applyAlignment="1">
      <alignment horizontal="center" vertical="center"/>
      <protection/>
    </xf>
    <xf numFmtId="172" fontId="29" fillId="0" borderId="0" xfId="75" applyNumberFormat="1" applyFont="1" applyFill="1" applyAlignment="1">
      <alignment horizontal="right"/>
    </xf>
    <xf numFmtId="172" fontId="23" fillId="0" borderId="0" xfId="75" applyNumberFormat="1" applyFont="1" applyFill="1" applyAlignment="1">
      <alignment horizontal="right"/>
    </xf>
    <xf numFmtId="0" fontId="30" fillId="0" borderId="10" xfId="62" applyFont="1" applyFill="1" applyBorder="1" applyAlignment="1">
      <alignment horizontal="center" vertical="center" wrapText="1"/>
      <protection/>
    </xf>
    <xf numFmtId="205" fontId="30" fillId="0" borderId="11" xfId="62" applyNumberFormat="1" applyFont="1" applyFill="1" applyBorder="1" applyAlignment="1">
      <alignment horizontal="center" vertical="center" wrapText="1"/>
      <protection/>
    </xf>
    <xf numFmtId="172" fontId="30" fillId="0" borderId="11" xfId="62" applyNumberFormat="1" applyFont="1" applyFill="1" applyBorder="1" applyAlignment="1">
      <alignment horizontal="center" vertical="center" wrapText="1"/>
      <protection/>
    </xf>
    <xf numFmtId="49" fontId="30" fillId="0" borderId="11" xfId="62" applyNumberFormat="1" applyFont="1" applyFill="1" applyBorder="1" applyAlignment="1">
      <alignment horizontal="center" vertical="center" wrapText="1"/>
      <protection/>
    </xf>
    <xf numFmtId="186" fontId="30" fillId="0" borderId="11" xfId="62" applyNumberFormat="1" applyFont="1" applyFill="1" applyBorder="1" applyAlignment="1">
      <alignment horizontal="center" vertical="center" wrapText="1"/>
      <protection/>
    </xf>
    <xf numFmtId="186" fontId="30" fillId="0" borderId="12" xfId="62" applyNumberFormat="1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/>
      <protection/>
    </xf>
    <xf numFmtId="205" fontId="27" fillId="0" borderId="14" xfId="62" applyNumberFormat="1" applyFont="1" applyFill="1" applyBorder="1" applyAlignment="1">
      <alignment horizontal="left" vertical="center" wrapText="1"/>
      <protection/>
    </xf>
    <xf numFmtId="49" fontId="27" fillId="0" borderId="14" xfId="62" applyNumberFormat="1" applyFont="1" applyFill="1" applyBorder="1" applyAlignment="1">
      <alignment horizontal="center" vertical="center" wrapText="1"/>
      <protection/>
    </xf>
    <xf numFmtId="186" fontId="27" fillId="0" borderId="14" xfId="62" applyNumberFormat="1" applyFont="1" applyFill="1" applyBorder="1" applyAlignment="1">
      <alignment horizontal="right" vertical="center" wrapText="1"/>
      <protection/>
    </xf>
    <xf numFmtId="0" fontId="30" fillId="0" borderId="15" xfId="62" applyFont="1" applyFill="1" applyBorder="1" applyAlignment="1">
      <alignment horizontal="center" vertical="center"/>
      <protection/>
    </xf>
    <xf numFmtId="0" fontId="30" fillId="0" borderId="16" xfId="60" applyFont="1" applyFill="1" applyBorder="1" applyAlignment="1">
      <alignment horizontal="left" vertical="center" wrapText="1"/>
      <protection/>
    </xf>
    <xf numFmtId="49" fontId="30" fillId="0" borderId="16" xfId="62" applyNumberFormat="1" applyFont="1" applyFill="1" applyBorder="1" applyAlignment="1">
      <alignment horizontal="center" vertical="center" wrapText="1"/>
      <protection/>
    </xf>
    <xf numFmtId="186" fontId="30" fillId="0" borderId="16" xfId="62" applyNumberFormat="1" applyFont="1" applyFill="1" applyBorder="1" applyAlignment="1">
      <alignment horizontal="right" vertical="center" wrapText="1"/>
      <protection/>
    </xf>
    <xf numFmtId="186" fontId="30" fillId="0" borderId="17" xfId="62" applyNumberFormat="1" applyFont="1" applyFill="1" applyBorder="1" applyAlignment="1">
      <alignment horizontal="right" vertical="center" wrapText="1"/>
      <protection/>
    </xf>
    <xf numFmtId="0" fontId="30" fillId="0" borderId="18" xfId="62" applyFont="1" applyFill="1" applyBorder="1" applyAlignment="1">
      <alignment horizontal="center" vertical="center"/>
      <protection/>
    </xf>
    <xf numFmtId="205" fontId="30" fillId="0" borderId="19" xfId="62" applyNumberFormat="1" applyFont="1" applyFill="1" applyBorder="1" applyAlignment="1">
      <alignment horizontal="left" vertical="center" wrapText="1"/>
      <protection/>
    </xf>
    <xf numFmtId="49" fontId="30" fillId="0" borderId="19" xfId="62" applyNumberFormat="1" applyFont="1" applyFill="1" applyBorder="1" applyAlignment="1">
      <alignment horizontal="center" vertical="center" wrapText="1"/>
      <protection/>
    </xf>
    <xf numFmtId="186" fontId="30" fillId="0" borderId="19" xfId="62" applyNumberFormat="1" applyFont="1" applyFill="1" applyBorder="1" applyAlignment="1">
      <alignment horizontal="right" vertical="center" wrapText="1"/>
      <protection/>
    </xf>
    <xf numFmtId="0" fontId="30" fillId="0" borderId="20" xfId="62" applyFont="1" applyFill="1" applyBorder="1" applyAlignment="1">
      <alignment horizontal="center" vertical="center"/>
      <protection/>
    </xf>
    <xf numFmtId="205" fontId="30" fillId="0" borderId="21" xfId="62" applyNumberFormat="1" applyFont="1" applyFill="1" applyBorder="1" applyAlignment="1">
      <alignment horizontal="left" vertical="center" wrapText="1"/>
      <protection/>
    </xf>
    <xf numFmtId="172" fontId="30" fillId="0" borderId="21" xfId="62" applyNumberFormat="1" applyFont="1" applyFill="1" applyBorder="1" applyAlignment="1">
      <alignment horizontal="left" vertical="center" wrapText="1"/>
      <protection/>
    </xf>
    <xf numFmtId="49" fontId="30" fillId="0" borderId="21" xfId="62" applyNumberFormat="1" applyFont="1" applyFill="1" applyBorder="1" applyAlignment="1">
      <alignment horizontal="center" vertical="center" wrapText="1"/>
      <protection/>
    </xf>
    <xf numFmtId="186" fontId="30" fillId="0" borderId="21" xfId="62" applyNumberFormat="1" applyFont="1" applyFill="1" applyBorder="1" applyAlignment="1">
      <alignment horizontal="right" vertical="center"/>
      <protection/>
    </xf>
    <xf numFmtId="0" fontId="29" fillId="0" borderId="20" xfId="62" applyFont="1" applyFill="1" applyBorder="1" applyAlignment="1">
      <alignment horizontal="center" vertical="center"/>
      <protection/>
    </xf>
    <xf numFmtId="205" fontId="29" fillId="0" borderId="21" xfId="62" applyNumberFormat="1" applyFont="1" applyFill="1" applyBorder="1" applyAlignment="1">
      <alignment horizontal="left" vertical="center" wrapText="1"/>
      <protection/>
    </xf>
    <xf numFmtId="172" fontId="29" fillId="0" borderId="21" xfId="62" applyNumberFormat="1" applyFont="1" applyFill="1" applyBorder="1" applyAlignment="1">
      <alignment horizontal="left" vertical="center" wrapText="1"/>
      <protection/>
    </xf>
    <xf numFmtId="49" fontId="29" fillId="0" borderId="21" xfId="62" applyNumberFormat="1" applyFont="1" applyFill="1" applyBorder="1" applyAlignment="1">
      <alignment horizontal="center" vertical="center" wrapText="1"/>
      <protection/>
    </xf>
    <xf numFmtId="186" fontId="29" fillId="0" borderId="21" xfId="62" applyNumberFormat="1" applyFont="1" applyFill="1" applyBorder="1" applyAlignment="1">
      <alignment horizontal="right" vertical="center"/>
      <protection/>
    </xf>
    <xf numFmtId="205" fontId="29" fillId="0" borderId="21" xfId="62" applyNumberFormat="1" applyFont="1" applyFill="1" applyBorder="1" applyAlignment="1">
      <alignment horizontal="left" vertical="center" wrapText="1" indent="2"/>
      <protection/>
    </xf>
    <xf numFmtId="172" fontId="29" fillId="0" borderId="21" xfId="62" applyNumberFormat="1" applyFont="1" applyFill="1" applyBorder="1" applyAlignment="1">
      <alignment horizontal="left" vertical="center" wrapText="1" indent="2"/>
      <protection/>
    </xf>
    <xf numFmtId="186" fontId="29" fillId="0" borderId="22" xfId="62" applyNumberFormat="1" applyFont="1" applyFill="1" applyBorder="1" applyAlignment="1">
      <alignment horizontal="right" vertical="center"/>
      <protection/>
    </xf>
    <xf numFmtId="205" fontId="29" fillId="0" borderId="21" xfId="56" applyNumberFormat="1" applyFont="1" applyFill="1" applyBorder="1" applyAlignment="1" applyProtection="1">
      <alignment horizontal="left" vertical="center" wrapText="1"/>
      <protection/>
    </xf>
    <xf numFmtId="186" fontId="30" fillId="0" borderId="22" xfId="62" applyNumberFormat="1" applyFont="1" applyFill="1" applyBorder="1" applyAlignment="1">
      <alignment horizontal="right" vertical="center"/>
      <protection/>
    </xf>
    <xf numFmtId="0" fontId="30" fillId="0" borderId="13" xfId="62" applyFont="1" applyFill="1" applyBorder="1" applyAlignment="1">
      <alignment horizontal="center" vertical="center"/>
      <protection/>
    </xf>
    <xf numFmtId="205" fontId="29" fillId="0" borderId="14" xfId="62" applyNumberFormat="1" applyFont="1" applyFill="1" applyBorder="1" applyAlignment="1">
      <alignment horizontal="left" vertical="center" wrapText="1" indent="2"/>
      <protection/>
    </xf>
    <xf numFmtId="172" fontId="29" fillId="0" borderId="14" xfId="62" applyNumberFormat="1" applyFont="1" applyFill="1" applyBorder="1" applyAlignment="1">
      <alignment horizontal="left" vertical="center" wrapText="1" indent="2"/>
      <protection/>
    </xf>
    <xf numFmtId="49" fontId="29" fillId="0" borderId="14" xfId="62" applyNumberFormat="1" applyFont="1" applyFill="1" applyBorder="1" applyAlignment="1">
      <alignment horizontal="center" vertical="center" wrapText="1"/>
      <protection/>
    </xf>
    <xf numFmtId="186" fontId="29" fillId="0" borderId="14" xfId="62" applyNumberFormat="1" applyFont="1" applyFill="1" applyBorder="1" applyAlignment="1">
      <alignment horizontal="right" vertical="center"/>
      <protection/>
    </xf>
    <xf numFmtId="186" fontId="29" fillId="0" borderId="23" xfId="62" applyNumberFormat="1" applyFont="1" applyFill="1" applyBorder="1" applyAlignment="1">
      <alignment horizontal="right" vertical="center"/>
      <protection/>
    </xf>
    <xf numFmtId="205" fontId="30" fillId="0" borderId="16" xfId="62" applyNumberFormat="1" applyFont="1" applyFill="1" applyBorder="1" applyAlignment="1">
      <alignment horizontal="left" vertical="center" wrapText="1"/>
      <protection/>
    </xf>
    <xf numFmtId="0" fontId="29" fillId="0" borderId="18" xfId="62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wrapText="1"/>
    </xf>
    <xf numFmtId="0" fontId="29" fillId="0" borderId="24" xfId="53" applyFont="1" applyFill="1" applyBorder="1" applyAlignment="1">
      <alignment horizontal="left" vertical="center" wrapText="1"/>
      <protection/>
    </xf>
    <xf numFmtId="0" fontId="26" fillId="0" borderId="24" xfId="53" applyFont="1" applyFill="1" applyBorder="1" applyAlignment="1">
      <alignment horizontal="left" vertical="center" wrapText="1"/>
      <protection/>
    </xf>
    <xf numFmtId="0" fontId="29" fillId="0" borderId="24" xfId="0" applyFont="1" applyFill="1" applyBorder="1" applyAlignment="1">
      <alignment wrapText="1"/>
    </xf>
    <xf numFmtId="186" fontId="29" fillId="0" borderId="21" xfId="62" applyNumberFormat="1" applyFont="1" applyFill="1" applyBorder="1" applyAlignment="1">
      <alignment horizontal="right" vertical="center" wrapText="1"/>
      <protection/>
    </xf>
    <xf numFmtId="186" fontId="29" fillId="0" borderId="22" xfId="62" applyNumberFormat="1" applyFont="1" applyFill="1" applyBorder="1" applyAlignment="1">
      <alignment horizontal="right" vertical="center" wrapText="1"/>
      <protection/>
    </xf>
    <xf numFmtId="0" fontId="29" fillId="0" borderId="21" xfId="53" applyNumberFormat="1" applyFont="1" applyFill="1" applyBorder="1" applyAlignment="1" applyProtection="1">
      <alignment horizontal="left" vertical="center" wrapText="1"/>
      <protection/>
    </xf>
    <xf numFmtId="210" fontId="29" fillId="0" borderId="21" xfId="55" applyNumberFormat="1" applyFont="1" applyFill="1" applyBorder="1" applyAlignment="1" applyProtection="1">
      <alignment horizontal="left" vertical="center" wrapText="1"/>
      <protection/>
    </xf>
    <xf numFmtId="0" fontId="29" fillId="0" borderId="21" xfId="53" applyFont="1" applyFill="1" applyBorder="1" applyAlignment="1">
      <alignment horizontal="left" vertical="center" wrapText="1"/>
      <protection/>
    </xf>
    <xf numFmtId="49" fontId="29" fillId="0" borderId="21" xfId="61" applyNumberFormat="1" applyFont="1" applyFill="1" applyBorder="1" applyAlignment="1">
      <alignment horizontal="center" vertical="center" wrapText="1"/>
      <protection/>
    </xf>
    <xf numFmtId="0" fontId="29" fillId="0" borderId="24" xfId="61" applyFont="1" applyFill="1" applyBorder="1" applyAlignment="1">
      <alignment horizontal="left" vertical="center" wrapText="1"/>
      <protection/>
    </xf>
    <xf numFmtId="186" fontId="30" fillId="0" borderId="21" xfId="62" applyNumberFormat="1" applyFont="1" applyFill="1" applyBorder="1" applyAlignment="1">
      <alignment horizontal="right" vertical="center" wrapText="1"/>
      <protection/>
    </xf>
    <xf numFmtId="186" fontId="30" fillId="0" borderId="22" xfId="62" applyNumberFormat="1" applyFont="1" applyFill="1" applyBorder="1" applyAlignment="1">
      <alignment horizontal="right" vertical="center" wrapText="1"/>
      <protection/>
    </xf>
    <xf numFmtId="0" fontId="30" fillId="0" borderId="20" xfId="62" applyFont="1" applyFill="1" applyBorder="1" applyAlignment="1">
      <alignment vertical="center"/>
      <protection/>
    </xf>
    <xf numFmtId="0" fontId="31" fillId="0" borderId="24" xfId="53" applyFont="1" applyFill="1" applyBorder="1" applyAlignment="1">
      <alignment horizontal="left" vertical="center" wrapText="1"/>
      <protection/>
    </xf>
    <xf numFmtId="0" fontId="33" fillId="0" borderId="24" xfId="53" applyFont="1" applyFill="1" applyBorder="1" applyAlignment="1">
      <alignment horizontal="left" vertical="center" wrapText="1"/>
      <protection/>
    </xf>
    <xf numFmtId="0" fontId="26" fillId="0" borderId="24" xfId="53" applyNumberFormat="1" applyFont="1" applyFill="1" applyBorder="1" applyAlignment="1">
      <alignment horizontal="left" vertical="center" wrapText="1"/>
      <protection/>
    </xf>
    <xf numFmtId="0" fontId="30" fillId="0" borderId="24" xfId="61" applyFont="1" applyFill="1" applyBorder="1" applyAlignment="1">
      <alignment horizontal="left" vertical="center" wrapText="1"/>
      <protection/>
    </xf>
    <xf numFmtId="0" fontId="29" fillId="0" borderId="19" xfId="55" applyNumberFormat="1" applyFont="1" applyFill="1" applyBorder="1" applyAlignment="1" applyProtection="1">
      <alignment horizontal="left" vertical="center" wrapText="1"/>
      <protection/>
    </xf>
    <xf numFmtId="205" fontId="30" fillId="0" borderId="21" xfId="62" applyNumberFormat="1" applyFont="1" applyFill="1" applyBorder="1" applyAlignment="1">
      <alignment horizontal="left" vertical="top" wrapText="1"/>
      <protection/>
    </xf>
    <xf numFmtId="0" fontId="34" fillId="0" borderId="24" xfId="61" applyFont="1" applyFill="1" applyBorder="1" applyAlignment="1">
      <alignment horizontal="left" vertical="center" wrapText="1"/>
      <protection/>
    </xf>
    <xf numFmtId="49" fontId="29" fillId="0" borderId="21" xfId="63" applyNumberFormat="1" applyFont="1" applyFill="1" applyBorder="1" applyAlignment="1">
      <alignment horizontal="center" vertical="center" wrapText="1"/>
      <protection/>
    </xf>
    <xf numFmtId="0" fontId="29" fillId="0" borderId="24" xfId="55" applyFont="1" applyFill="1" applyBorder="1" applyAlignment="1">
      <alignment horizontal="left" vertical="center" wrapText="1"/>
      <protection/>
    </xf>
    <xf numFmtId="205" fontId="29" fillId="0" borderId="21" xfId="0" applyNumberFormat="1" applyFont="1" applyFill="1" applyBorder="1" applyAlignment="1">
      <alignment vertical="center" wrapText="1"/>
    </xf>
    <xf numFmtId="223" fontId="29" fillId="0" borderId="21" xfId="56" applyNumberFormat="1" applyFont="1" applyFill="1" applyBorder="1" applyAlignment="1" applyProtection="1">
      <alignment horizontal="left" vertical="center" wrapText="1"/>
      <protection/>
    </xf>
    <xf numFmtId="205" fontId="30" fillId="0" borderId="21" xfId="0" applyNumberFormat="1" applyFont="1" applyFill="1" applyBorder="1" applyAlignment="1">
      <alignment vertical="center" wrapText="1"/>
    </xf>
    <xf numFmtId="49" fontId="29" fillId="0" borderId="21" xfId="62" applyNumberFormat="1" applyFont="1" applyFill="1" applyBorder="1" applyAlignment="1">
      <alignment horizontal="left" vertical="center" wrapText="1"/>
      <protection/>
    </xf>
    <xf numFmtId="205" fontId="30" fillId="0" borderId="21" xfId="57" applyNumberFormat="1" applyFont="1" applyFill="1" applyBorder="1" applyAlignment="1" applyProtection="1">
      <alignment horizontal="left" vertical="center" wrapText="1"/>
      <protection/>
    </xf>
    <xf numFmtId="49" fontId="30" fillId="0" borderId="21" xfId="57" applyNumberFormat="1" applyFont="1" applyFill="1" applyBorder="1" applyAlignment="1" applyProtection="1">
      <alignment horizontal="center" vertical="center" wrapText="1"/>
      <protection/>
    </xf>
    <xf numFmtId="186" fontId="30" fillId="0" borderId="21" xfId="63" applyNumberFormat="1" applyFont="1" applyFill="1" applyBorder="1" applyAlignment="1">
      <alignment horizontal="right" vertical="center"/>
      <protection/>
    </xf>
    <xf numFmtId="0" fontId="29" fillId="0" borderId="20" xfId="63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 wrapText="1"/>
    </xf>
    <xf numFmtId="0" fontId="29" fillId="0" borderId="21" xfId="53" applyFont="1" applyFill="1" applyBorder="1" applyAlignment="1">
      <alignment horizontal="left" vertical="top" wrapText="1"/>
      <protection/>
    </xf>
    <xf numFmtId="0" fontId="29" fillId="0" borderId="20" xfId="63" applyFont="1" applyFill="1" applyBorder="1" applyAlignment="1">
      <alignment vertical="center"/>
      <protection/>
    </xf>
    <xf numFmtId="0" fontId="30" fillId="0" borderId="25" xfId="61" applyFont="1" applyFill="1" applyBorder="1" applyAlignment="1">
      <alignment vertical="top" wrapText="1"/>
      <protection/>
    </xf>
    <xf numFmtId="0" fontId="29" fillId="0" borderId="26" xfId="61" applyFont="1" applyFill="1" applyBorder="1" applyAlignment="1">
      <alignment vertical="top" wrapText="1"/>
      <protection/>
    </xf>
    <xf numFmtId="0" fontId="29" fillId="0" borderId="21" xfId="0" applyFont="1" applyFill="1" applyBorder="1" applyAlignment="1">
      <alignment horizontal="left" vertical="center" wrapText="1"/>
    </xf>
    <xf numFmtId="172" fontId="29" fillId="0" borderId="20" xfId="62" applyNumberFormat="1" applyFont="1" applyFill="1" applyBorder="1" applyAlignment="1">
      <alignment horizontal="left" vertical="center" wrapText="1"/>
      <protection/>
    </xf>
    <xf numFmtId="0" fontId="26" fillId="0" borderId="24" xfId="53" applyFont="1" applyFill="1" applyBorder="1" applyAlignment="1">
      <alignment vertical="top" wrapText="1"/>
      <protection/>
    </xf>
    <xf numFmtId="186" fontId="29" fillId="0" borderId="27" xfId="62" applyNumberFormat="1" applyFont="1" applyFill="1" applyBorder="1" applyAlignment="1">
      <alignment horizontal="right" vertical="center" wrapText="1"/>
      <protection/>
    </xf>
    <xf numFmtId="49" fontId="30" fillId="0" borderId="21" xfId="63" applyNumberFormat="1" applyFont="1" applyFill="1" applyBorder="1" applyAlignment="1">
      <alignment horizontal="center" vertical="center" wrapText="1"/>
      <protection/>
    </xf>
    <xf numFmtId="0" fontId="30" fillId="0" borderId="24" xfId="61" applyFont="1" applyFill="1" applyBorder="1" applyAlignment="1">
      <alignment vertical="top" wrapText="1"/>
      <protection/>
    </xf>
    <xf numFmtId="172" fontId="29" fillId="0" borderId="20" xfId="62" applyNumberFormat="1" applyFont="1" applyFill="1" applyBorder="1" applyAlignment="1">
      <alignment vertical="center" wrapText="1"/>
      <protection/>
    </xf>
    <xf numFmtId="0" fontId="29" fillId="0" borderId="24" xfId="61" applyFont="1" applyFill="1" applyBorder="1" applyAlignment="1">
      <alignment horizontal="center" vertical="center" wrapText="1"/>
      <protection/>
    </xf>
    <xf numFmtId="205" fontId="29" fillId="0" borderId="21" xfId="57" applyNumberFormat="1" applyFont="1" applyFill="1" applyBorder="1" applyAlignment="1" applyProtection="1">
      <alignment horizontal="left" vertical="center" wrapText="1"/>
      <protection/>
    </xf>
    <xf numFmtId="49" fontId="29" fillId="0" borderId="21" xfId="57" applyNumberFormat="1" applyFont="1" applyFill="1" applyBorder="1" applyAlignment="1" applyProtection="1">
      <alignment horizontal="center" vertical="center" wrapText="1"/>
      <protection/>
    </xf>
    <xf numFmtId="186" fontId="29" fillId="0" borderId="21" xfId="63" applyNumberFormat="1" applyFont="1" applyFill="1" applyBorder="1" applyAlignment="1">
      <alignment horizontal="right" vertical="center"/>
      <protection/>
    </xf>
    <xf numFmtId="186" fontId="29" fillId="0" borderId="22" xfId="63" applyNumberFormat="1" applyFont="1" applyFill="1" applyBorder="1" applyAlignment="1">
      <alignment horizontal="right" vertical="center"/>
      <protection/>
    </xf>
    <xf numFmtId="0" fontId="29" fillId="0" borderId="20" xfId="62" applyFont="1" applyFill="1" applyBorder="1" applyAlignment="1">
      <alignment vertical="center"/>
      <protection/>
    </xf>
    <xf numFmtId="0" fontId="29" fillId="0" borderId="21" xfId="0" applyFont="1" applyFill="1" applyBorder="1" applyAlignment="1">
      <alignment horizontal="justify" vertical="top" wrapText="1"/>
    </xf>
    <xf numFmtId="0" fontId="26" fillId="0" borderId="24" xfId="61" applyFont="1" applyFill="1" applyBorder="1" applyAlignment="1">
      <alignment horizontal="left" vertical="center" wrapText="1"/>
      <protection/>
    </xf>
    <xf numFmtId="223" fontId="29" fillId="0" borderId="21" xfId="62" applyNumberFormat="1" applyFont="1" applyFill="1" applyBorder="1" applyAlignment="1">
      <alignment horizontal="left" vertical="center" wrapText="1" indent="2"/>
      <protection/>
    </xf>
    <xf numFmtId="0" fontId="29" fillId="0" borderId="13" xfId="62" applyFont="1" applyFill="1" applyBorder="1" applyAlignment="1">
      <alignment vertical="center"/>
      <protection/>
    </xf>
    <xf numFmtId="186" fontId="29" fillId="0" borderId="14" xfId="62" applyNumberFormat="1" applyFont="1" applyFill="1" applyBorder="1" applyAlignment="1">
      <alignment horizontal="right" vertical="center" wrapText="1"/>
      <protection/>
    </xf>
    <xf numFmtId="186" fontId="29" fillId="0" borderId="23" xfId="62" applyNumberFormat="1" applyFont="1" applyFill="1" applyBorder="1" applyAlignment="1">
      <alignment horizontal="right" vertical="center" wrapText="1"/>
      <protection/>
    </xf>
    <xf numFmtId="49" fontId="29" fillId="0" borderId="16" xfId="62" applyNumberFormat="1" applyFont="1" applyFill="1" applyBorder="1" applyAlignment="1">
      <alignment horizontal="center" vertical="center" wrapText="1"/>
      <protection/>
    </xf>
    <xf numFmtId="186" fontId="30" fillId="0" borderId="28" xfId="62" applyNumberFormat="1" applyFont="1" applyFill="1" applyBorder="1" applyAlignment="1">
      <alignment horizontal="right" vertical="center" wrapText="1"/>
      <protection/>
    </xf>
    <xf numFmtId="0" fontId="29" fillId="0" borderId="29" xfId="62" applyFont="1" applyFill="1" applyBorder="1" applyAlignment="1">
      <alignment horizontal="center" vertical="center"/>
      <protection/>
    </xf>
    <xf numFmtId="205" fontId="29" fillId="0" borderId="30" xfId="62" applyNumberFormat="1" applyFont="1" applyFill="1" applyBorder="1" applyAlignment="1">
      <alignment horizontal="left" vertical="center" wrapText="1" indent="2"/>
      <protection/>
    </xf>
    <xf numFmtId="49" fontId="29" fillId="0" borderId="30" xfId="62" applyNumberFormat="1" applyFont="1" applyFill="1" applyBorder="1" applyAlignment="1">
      <alignment horizontal="center" vertical="center" wrapText="1"/>
      <protection/>
    </xf>
    <xf numFmtId="186" fontId="29" fillId="0" borderId="30" xfId="62" applyNumberFormat="1" applyFont="1" applyFill="1" applyBorder="1" applyAlignment="1">
      <alignment horizontal="right" vertical="center" wrapText="1"/>
      <protection/>
    </xf>
    <xf numFmtId="186" fontId="29" fillId="0" borderId="31" xfId="62" applyNumberFormat="1" applyFont="1" applyFill="1" applyBorder="1" applyAlignment="1">
      <alignment horizontal="right" vertical="center" wrapText="1"/>
      <protection/>
    </xf>
    <xf numFmtId="172" fontId="35" fillId="0" borderId="0" xfId="75" applyNumberFormat="1" applyFont="1" applyFill="1" applyBorder="1" applyAlignment="1">
      <alignment horizontal="center" vertical="center"/>
    </xf>
    <xf numFmtId="0" fontId="36" fillId="0" borderId="0" xfId="61" applyFont="1" applyFill="1" applyAlignment="1">
      <alignment horizontal="left" vertical="center"/>
      <protection/>
    </xf>
    <xf numFmtId="0" fontId="36" fillId="0" borderId="0" xfId="61" applyFont="1" applyFill="1" applyAlignment="1">
      <alignment horizontal="center"/>
      <protection/>
    </xf>
    <xf numFmtId="0" fontId="36" fillId="0" borderId="0" xfId="61" applyFont="1" applyFill="1" applyAlignment="1">
      <alignment horizontal="center" vertical="center"/>
      <protection/>
    </xf>
    <xf numFmtId="208" fontId="37" fillId="0" borderId="0" xfId="75" applyNumberFormat="1" applyFont="1" applyFill="1" applyAlignment="1">
      <alignment horizontal="right"/>
    </xf>
    <xf numFmtId="172" fontId="36" fillId="0" borderId="0" xfId="75" applyNumberFormat="1" applyFont="1" applyFill="1" applyAlignment="1">
      <alignment horizontal="right"/>
    </xf>
    <xf numFmtId="208" fontId="37" fillId="0" borderId="0" xfId="75" applyNumberFormat="1" applyFont="1" applyFill="1" applyAlignment="1">
      <alignment horizontal="left"/>
    </xf>
    <xf numFmtId="208" fontId="37" fillId="0" borderId="0" xfId="75" applyNumberFormat="1" applyFont="1" applyFill="1" applyAlignment="1">
      <alignment horizontal="center" vertical="center"/>
    </xf>
    <xf numFmtId="49" fontId="36" fillId="0" borderId="0" xfId="61" applyNumberFormat="1" applyFont="1" applyFill="1" applyAlignment="1">
      <alignment horizontal="right" vertical="center"/>
      <protection/>
    </xf>
    <xf numFmtId="186" fontId="37" fillId="0" borderId="0" xfId="75" applyNumberFormat="1" applyFont="1" applyFill="1" applyAlignment="1">
      <alignment horizontal="right"/>
    </xf>
    <xf numFmtId="208" fontId="37" fillId="0" borderId="0" xfId="75" applyNumberFormat="1" applyFont="1" applyFill="1" applyAlignment="1">
      <alignment/>
    </xf>
    <xf numFmtId="49" fontId="38" fillId="0" borderId="0" xfId="61" applyNumberFormat="1" applyFont="1" applyFill="1" applyAlignment="1">
      <alignment horizontal="right" vertical="center" wrapText="1"/>
      <protection/>
    </xf>
    <xf numFmtId="204" fontId="37" fillId="0" borderId="0" xfId="61" applyNumberFormat="1" applyFont="1" applyFill="1" applyBorder="1" applyAlignment="1">
      <alignment horizontal="left"/>
      <protection/>
    </xf>
    <xf numFmtId="204" fontId="37" fillId="0" borderId="0" xfId="61" applyNumberFormat="1" applyFont="1" applyFill="1" applyBorder="1" applyAlignment="1">
      <alignment horizontal="center"/>
      <protection/>
    </xf>
    <xf numFmtId="0" fontId="23" fillId="0" borderId="0" xfId="61" applyFont="1" applyFill="1" applyAlignment="1">
      <alignment wrapText="1"/>
      <protection/>
    </xf>
    <xf numFmtId="172" fontId="36" fillId="0" borderId="0" xfId="61" applyNumberFormat="1" applyFont="1" applyFill="1">
      <alignment/>
      <protection/>
    </xf>
    <xf numFmtId="208" fontId="0" fillId="0" borderId="0" xfId="61" applyNumberFormat="1" applyFont="1" applyFill="1">
      <alignment/>
      <protection/>
    </xf>
    <xf numFmtId="49" fontId="39" fillId="0" borderId="21" xfId="61" applyNumberFormat="1" applyFont="1" applyFill="1" applyBorder="1" applyAlignment="1">
      <alignment horizontal="center" vertical="center" wrapText="1"/>
      <protection/>
    </xf>
    <xf numFmtId="0" fontId="39" fillId="0" borderId="24" xfId="61" applyFont="1" applyFill="1" applyBorder="1" applyAlignment="1">
      <alignment horizontal="left" vertical="center" wrapText="1"/>
      <protection/>
    </xf>
    <xf numFmtId="0" fontId="40" fillId="0" borderId="24" xfId="61" applyFont="1" applyFill="1" applyBorder="1" applyAlignment="1">
      <alignment horizontal="left" vertical="center" wrapText="1"/>
      <protection/>
    </xf>
    <xf numFmtId="0" fontId="41" fillId="0" borderId="24" xfId="61" applyFont="1" applyFill="1" applyBorder="1" applyAlignment="1">
      <alignment horizontal="left" vertical="center" wrapText="1"/>
      <protection/>
    </xf>
    <xf numFmtId="186" fontId="40" fillId="0" borderId="21" xfId="63" applyNumberFormat="1" applyFont="1" applyFill="1" applyBorder="1" applyAlignment="1">
      <alignment horizontal="right" vertical="center"/>
      <protection/>
    </xf>
    <xf numFmtId="186" fontId="40" fillId="0" borderId="22" xfId="63" applyNumberFormat="1" applyFont="1" applyFill="1" applyBorder="1" applyAlignment="1">
      <alignment horizontal="right" vertical="center"/>
      <protection/>
    </xf>
    <xf numFmtId="0" fontId="39" fillId="0" borderId="20" xfId="63" applyFont="1" applyFill="1" applyBorder="1" applyAlignment="1">
      <alignment horizontal="center" vertical="center"/>
      <protection/>
    </xf>
    <xf numFmtId="0" fontId="39" fillId="0" borderId="20" xfId="63" applyFont="1" applyFill="1" applyBorder="1" applyAlignment="1">
      <alignment vertical="center"/>
      <protection/>
    </xf>
    <xf numFmtId="0" fontId="40" fillId="0" borderId="25" xfId="61" applyFont="1" applyFill="1" applyBorder="1" applyAlignment="1">
      <alignment vertical="top" wrapText="1"/>
      <protection/>
    </xf>
    <xf numFmtId="0" fontId="39" fillId="0" borderId="26" xfId="61" applyFont="1" applyFill="1" applyBorder="1" applyAlignment="1">
      <alignment vertical="top" wrapText="1"/>
      <protection/>
    </xf>
    <xf numFmtId="0" fontId="40" fillId="0" borderId="24" xfId="61" applyFont="1" applyFill="1" applyBorder="1" applyAlignment="1">
      <alignment vertical="top" wrapText="1"/>
      <protection/>
    </xf>
    <xf numFmtId="0" fontId="39" fillId="0" borderId="24" xfId="61" applyFont="1" applyFill="1" applyBorder="1" applyAlignment="1">
      <alignment horizontal="center" vertical="center" wrapText="1"/>
      <protection/>
    </xf>
    <xf numFmtId="186" fontId="39" fillId="0" borderId="21" xfId="63" applyNumberFormat="1" applyFont="1" applyFill="1" applyBorder="1" applyAlignment="1">
      <alignment horizontal="right" vertical="center"/>
      <protection/>
    </xf>
    <xf numFmtId="186" fontId="39" fillId="0" borderId="22" xfId="63" applyNumberFormat="1" applyFont="1" applyFill="1" applyBorder="1" applyAlignment="1">
      <alignment horizontal="right" vertical="center"/>
      <protection/>
    </xf>
    <xf numFmtId="0" fontId="44" fillId="0" borderId="24" xfId="61" applyFont="1" applyFill="1" applyBorder="1" applyAlignment="1">
      <alignment horizontal="left" vertical="center" wrapText="1"/>
      <protection/>
    </xf>
    <xf numFmtId="186" fontId="42" fillId="0" borderId="21" xfId="62" applyNumberFormat="1" applyFont="1" applyFill="1" applyBorder="1" applyAlignment="1">
      <alignment horizontal="right" vertical="center" wrapText="1"/>
      <protection/>
    </xf>
    <xf numFmtId="186" fontId="29" fillId="0" borderId="16" xfId="62" applyNumberFormat="1" applyFont="1" applyFill="1" applyBorder="1" applyAlignment="1">
      <alignment horizontal="right" vertical="center" wrapText="1"/>
      <protection/>
    </xf>
    <xf numFmtId="0" fontId="23" fillId="0" borderId="0" xfId="59" applyFont="1" applyAlignment="1">
      <alignment horizontal="right"/>
      <protection/>
    </xf>
    <xf numFmtId="0" fontId="23" fillId="0" borderId="0" xfId="0" applyFont="1" applyAlignment="1">
      <alignment horizontal="right" vertical="center"/>
    </xf>
    <xf numFmtId="172" fontId="0" fillId="0" borderId="0" xfId="75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14" fillId="0" borderId="0" xfId="59">
      <alignment/>
      <protection/>
    </xf>
    <xf numFmtId="0" fontId="14" fillId="0" borderId="0" xfId="59" applyFill="1" applyAlignment="1">
      <alignment horizontal="right"/>
      <protection/>
    </xf>
    <xf numFmtId="186" fontId="45" fillId="0" borderId="0" xfId="75" applyNumberFormat="1" applyFont="1" applyAlignment="1">
      <alignment/>
    </xf>
    <xf numFmtId="186" fontId="45" fillId="17" borderId="0" xfId="75" applyNumberFormat="1" applyFont="1" applyFill="1" applyAlignment="1">
      <alignment/>
    </xf>
    <xf numFmtId="186" fontId="45" fillId="0" borderId="0" xfId="59" applyNumberFormat="1" applyFont="1" applyAlignment="1">
      <alignment/>
      <protection/>
    </xf>
    <xf numFmtId="0" fontId="14" fillId="0" borderId="0" xfId="59" applyAlignment="1">
      <alignment horizontal="right"/>
      <protection/>
    </xf>
    <xf numFmtId="0" fontId="14" fillId="0" borderId="0" xfId="59" applyFill="1">
      <alignment/>
      <protection/>
    </xf>
    <xf numFmtId="0" fontId="23" fillId="0" borderId="0" xfId="59" applyFont="1" applyAlignment="1">
      <alignment/>
      <protection/>
    </xf>
    <xf numFmtId="0" fontId="0" fillId="0" borderId="0" xfId="0" applyAlignment="1">
      <alignment horizontal="right" vertical="center"/>
    </xf>
    <xf numFmtId="186" fontId="45" fillId="0" borderId="0" xfId="75" applyNumberFormat="1" applyFont="1" applyFill="1" applyAlignment="1">
      <alignment/>
    </xf>
    <xf numFmtId="186" fontId="45" fillId="0" borderId="0" xfId="59" applyNumberFormat="1" applyFont="1" applyFill="1" applyAlignment="1">
      <alignment/>
      <protection/>
    </xf>
    <xf numFmtId="0" fontId="46" fillId="0" borderId="0" xfId="59" applyFont="1">
      <alignment/>
      <protection/>
    </xf>
    <xf numFmtId="0" fontId="46" fillId="0" borderId="0" xfId="59" applyFont="1" applyFill="1">
      <alignment/>
      <protection/>
    </xf>
    <xf numFmtId="186" fontId="45" fillId="0" borderId="21" xfId="75" applyNumberFormat="1" applyFont="1" applyBorder="1" applyAlignment="1">
      <alignment horizontal="center"/>
    </xf>
    <xf numFmtId="186" fontId="45" fillId="17" borderId="21" xfId="75" applyNumberFormat="1" applyFont="1" applyFill="1" applyBorder="1" applyAlignment="1">
      <alignment horizontal="center"/>
    </xf>
    <xf numFmtId="186" fontId="47" fillId="0" borderId="32" xfId="82" applyNumberFormat="1" applyFont="1" applyFill="1" applyBorder="1" applyAlignment="1">
      <alignment horizontal="center"/>
    </xf>
    <xf numFmtId="0" fontId="47" fillId="0" borderId="33" xfId="59" applyFont="1" applyBorder="1">
      <alignment/>
      <protection/>
    </xf>
    <xf numFmtId="0" fontId="47" fillId="0" borderId="34" xfId="59" applyFont="1" applyBorder="1">
      <alignment/>
      <protection/>
    </xf>
    <xf numFmtId="0" fontId="47" fillId="0" borderId="35" xfId="59" applyFont="1" applyBorder="1">
      <alignment/>
      <protection/>
    </xf>
    <xf numFmtId="0" fontId="47" fillId="0" borderId="33" xfId="59" applyFont="1" applyFill="1" applyBorder="1">
      <alignment/>
      <protection/>
    </xf>
    <xf numFmtId="186" fontId="45" fillId="0" borderId="21" xfId="59" applyNumberFormat="1" applyFont="1" applyBorder="1" applyAlignment="1">
      <alignment horizontal="center"/>
      <protection/>
    </xf>
    <xf numFmtId="0" fontId="47" fillId="0" borderId="36" xfId="59" applyFont="1" applyBorder="1">
      <alignment/>
      <protection/>
    </xf>
    <xf numFmtId="0" fontId="47" fillId="0" borderId="37" xfId="59" applyFont="1" applyBorder="1">
      <alignment/>
      <protection/>
    </xf>
    <xf numFmtId="0" fontId="47" fillId="0" borderId="32" xfId="59" applyFont="1" applyBorder="1">
      <alignment/>
      <protection/>
    </xf>
    <xf numFmtId="0" fontId="47" fillId="0" borderId="36" xfId="59" applyFont="1" applyFill="1" applyBorder="1">
      <alignment/>
      <protection/>
    </xf>
    <xf numFmtId="0" fontId="45" fillId="0" borderId="33" xfId="59" applyFont="1" applyFill="1" applyBorder="1">
      <alignment/>
      <protection/>
    </xf>
    <xf numFmtId="0" fontId="45" fillId="0" borderId="34" xfId="59" applyFont="1" applyBorder="1">
      <alignment/>
      <protection/>
    </xf>
    <xf numFmtId="0" fontId="45" fillId="0" borderId="35" xfId="59" applyFont="1" applyBorder="1">
      <alignment/>
      <protection/>
    </xf>
    <xf numFmtId="186" fontId="45" fillId="18" borderId="21" xfId="75" applyNumberFormat="1" applyFont="1" applyFill="1" applyBorder="1" applyAlignment="1">
      <alignment horizontal="center"/>
    </xf>
    <xf numFmtId="0" fontId="45" fillId="0" borderId="36" xfId="59" applyFont="1" applyBorder="1">
      <alignment/>
      <protection/>
    </xf>
    <xf numFmtId="0" fontId="45" fillId="0" borderId="37" xfId="59" applyFont="1" applyBorder="1">
      <alignment/>
      <protection/>
    </xf>
    <xf numFmtId="0" fontId="45" fillId="0" borderId="32" xfId="59" applyFont="1" applyBorder="1">
      <alignment/>
      <protection/>
    </xf>
    <xf numFmtId="0" fontId="47" fillId="0" borderId="38" xfId="59" applyFont="1" applyBorder="1" applyAlignment="1">
      <alignment horizontal="center" vertical="center"/>
      <protection/>
    </xf>
    <xf numFmtId="0" fontId="47" fillId="0" borderId="39" xfId="59" applyFont="1" applyBorder="1" applyAlignment="1">
      <alignment horizontal="center" vertical="center"/>
      <protection/>
    </xf>
    <xf numFmtId="0" fontId="47" fillId="0" borderId="40" xfId="59" applyFont="1" applyBorder="1" applyAlignment="1">
      <alignment horizontal="center" vertical="center"/>
      <protection/>
    </xf>
    <xf numFmtId="186" fontId="47" fillId="0" borderId="37" xfId="82" applyNumberFormat="1" applyFont="1" applyFill="1" applyBorder="1" applyAlignment="1">
      <alignment horizontal="center"/>
    </xf>
    <xf numFmtId="186" fontId="45" fillId="0" borderId="0" xfId="75" applyNumberFormat="1" applyFont="1" applyAlignment="1">
      <alignment horizontal="center"/>
    </xf>
    <xf numFmtId="186" fontId="45" fillId="17" borderId="0" xfId="75" applyNumberFormat="1" applyFont="1" applyFill="1" applyAlignment="1">
      <alignment horizontal="center"/>
    </xf>
    <xf numFmtId="186" fontId="45" fillId="0" borderId="0" xfId="59" applyNumberFormat="1" applyFont="1" applyAlignment="1">
      <alignment horizontal="center"/>
      <protection/>
    </xf>
    <xf numFmtId="0" fontId="47" fillId="0" borderId="38" xfId="59" applyFont="1" applyBorder="1">
      <alignment/>
      <protection/>
    </xf>
    <xf numFmtId="0" fontId="47" fillId="0" borderId="39" xfId="59" applyFont="1" applyBorder="1">
      <alignment/>
      <protection/>
    </xf>
    <xf numFmtId="0" fontId="47" fillId="0" borderId="40" xfId="59" applyFont="1" applyBorder="1">
      <alignment/>
      <protection/>
    </xf>
    <xf numFmtId="0" fontId="45" fillId="0" borderId="38" xfId="59" applyFont="1" applyBorder="1">
      <alignment/>
      <protection/>
    </xf>
    <xf numFmtId="0" fontId="45" fillId="0" borderId="39" xfId="59" applyFont="1" applyBorder="1">
      <alignment/>
      <protection/>
    </xf>
    <xf numFmtId="0" fontId="45" fillId="0" borderId="40" xfId="59" applyFont="1" applyBorder="1">
      <alignment/>
      <protection/>
    </xf>
    <xf numFmtId="0" fontId="45" fillId="0" borderId="41" xfId="59" applyFont="1" applyBorder="1">
      <alignment/>
      <protection/>
    </xf>
    <xf numFmtId="0" fontId="45" fillId="0" borderId="0" xfId="59" applyFont="1" applyBorder="1">
      <alignment/>
      <protection/>
    </xf>
    <xf numFmtId="0" fontId="45" fillId="0" borderId="42" xfId="59" applyFont="1" applyBorder="1">
      <alignment/>
      <protection/>
    </xf>
    <xf numFmtId="0" fontId="45" fillId="0" borderId="41" xfId="59" applyFont="1" applyFill="1" applyBorder="1">
      <alignment/>
      <protection/>
    </xf>
    <xf numFmtId="0" fontId="45" fillId="0" borderId="36" xfId="59" applyFont="1" applyFill="1" applyBorder="1">
      <alignment/>
      <protection/>
    </xf>
    <xf numFmtId="0" fontId="47" fillId="0" borderId="41" xfId="59" applyFont="1" applyBorder="1">
      <alignment/>
      <protection/>
    </xf>
    <xf numFmtId="0" fontId="47" fillId="0" borderId="0" xfId="59" applyFont="1" applyBorder="1">
      <alignment/>
      <protection/>
    </xf>
    <xf numFmtId="0" fontId="47" fillId="0" borderId="42" xfId="59" applyFont="1" applyBorder="1">
      <alignment/>
      <protection/>
    </xf>
    <xf numFmtId="0" fontId="45" fillId="0" borderId="33" xfId="59" applyFont="1" applyBorder="1">
      <alignment/>
      <protection/>
    </xf>
    <xf numFmtId="0" fontId="14" fillId="0" borderId="0" xfId="59" applyBorder="1">
      <alignment/>
      <protection/>
    </xf>
    <xf numFmtId="0" fontId="45" fillId="0" borderId="0" xfId="59" applyFont="1" applyFill="1" applyBorder="1">
      <alignment/>
      <protection/>
    </xf>
    <xf numFmtId="0" fontId="45" fillId="0" borderId="37" xfId="59" applyFont="1" applyFill="1" applyBorder="1">
      <alignment/>
      <protection/>
    </xf>
    <xf numFmtId="0" fontId="45" fillId="0" borderId="43" xfId="59" applyFont="1" applyFill="1" applyBorder="1">
      <alignment/>
      <protection/>
    </xf>
    <xf numFmtId="0" fontId="45" fillId="0" borderId="44" xfId="59" applyFont="1" applyBorder="1">
      <alignment/>
      <protection/>
    </xf>
    <xf numFmtId="0" fontId="45" fillId="0" borderId="45" xfId="59" applyFont="1" applyBorder="1">
      <alignment/>
      <protection/>
    </xf>
    <xf numFmtId="0" fontId="45" fillId="0" borderId="46" xfId="59" applyFont="1" applyFill="1" applyBorder="1">
      <alignment/>
      <protection/>
    </xf>
    <xf numFmtId="0" fontId="47" fillId="0" borderId="47" xfId="59" applyFont="1" applyBorder="1">
      <alignment/>
      <protection/>
    </xf>
    <xf numFmtId="0" fontId="47" fillId="0" borderId="48" xfId="59" applyFont="1" applyBorder="1">
      <alignment/>
      <protection/>
    </xf>
    <xf numFmtId="186" fontId="45" fillId="0" borderId="49" xfId="75" applyNumberFormat="1" applyFont="1" applyBorder="1" applyAlignment="1">
      <alignment horizontal="center"/>
    </xf>
    <xf numFmtId="186" fontId="45" fillId="0" borderId="11" xfId="75" applyNumberFormat="1" applyFont="1" applyBorder="1" applyAlignment="1">
      <alignment horizontal="center"/>
    </xf>
    <xf numFmtId="186" fontId="45" fillId="17" borderId="11" xfId="75" applyNumberFormat="1" applyFont="1" applyFill="1" applyBorder="1" applyAlignment="1">
      <alignment horizontal="center"/>
    </xf>
    <xf numFmtId="186" fontId="45" fillId="0" borderId="12" xfId="75" applyNumberFormat="1" applyFont="1" applyBorder="1" applyAlignment="1">
      <alignment horizontal="center"/>
    </xf>
    <xf numFmtId="0" fontId="47" fillId="0" borderId="43" xfId="59" applyFont="1" applyBorder="1">
      <alignment/>
      <protection/>
    </xf>
    <xf numFmtId="0" fontId="47" fillId="0" borderId="44" xfId="59" applyFont="1" applyBorder="1">
      <alignment/>
      <protection/>
    </xf>
    <xf numFmtId="0" fontId="47" fillId="0" borderId="45" xfId="59" applyFont="1" applyBorder="1">
      <alignment/>
      <protection/>
    </xf>
    <xf numFmtId="0" fontId="45" fillId="0" borderId="43" xfId="59" applyFont="1" applyBorder="1">
      <alignment/>
      <protection/>
    </xf>
    <xf numFmtId="0" fontId="47" fillId="0" borderId="41" xfId="59" applyFont="1" applyFill="1" applyBorder="1">
      <alignment/>
      <protection/>
    </xf>
    <xf numFmtId="186" fontId="47" fillId="0" borderId="38" xfId="82" applyNumberFormat="1" applyFont="1" applyFill="1" applyBorder="1" applyAlignment="1">
      <alignment horizontal="center"/>
    </xf>
    <xf numFmtId="186" fontId="45" fillId="0" borderId="40" xfId="59" applyNumberFormat="1" applyFont="1" applyFill="1" applyBorder="1" applyAlignment="1">
      <alignment horizontal="center"/>
      <protection/>
    </xf>
    <xf numFmtId="172" fontId="14" fillId="0" borderId="0" xfId="59" applyNumberFormat="1" applyFill="1">
      <alignment/>
      <protection/>
    </xf>
    <xf numFmtId="49" fontId="27" fillId="0" borderId="50" xfId="62" applyNumberFormat="1" applyFont="1" applyFill="1" applyBorder="1" applyAlignment="1">
      <alignment horizontal="center" vertical="center" wrapText="1"/>
      <protection/>
    </xf>
    <xf numFmtId="186" fontId="27" fillId="0" borderId="51" xfId="62" applyNumberFormat="1" applyFont="1" applyFill="1" applyBorder="1" applyAlignment="1">
      <alignment horizontal="right" vertical="center" wrapText="1"/>
      <protection/>
    </xf>
    <xf numFmtId="0" fontId="0" fillId="0" borderId="41" xfId="62" applyFont="1" applyFill="1" applyBorder="1" applyAlignment="1">
      <alignment horizontal="center" vertical="center"/>
      <protection/>
    </xf>
    <xf numFmtId="186" fontId="27" fillId="0" borderId="52" xfId="62" applyNumberFormat="1" applyFont="1" applyFill="1" applyBorder="1" applyAlignment="1">
      <alignment horizontal="right" vertical="center" wrapText="1"/>
      <protection/>
    </xf>
    <xf numFmtId="205" fontId="27" fillId="0" borderId="15" xfId="62" applyNumberFormat="1" applyFont="1" applyFill="1" applyBorder="1" applyAlignment="1">
      <alignment horizontal="left" vertical="center" wrapText="1"/>
      <protection/>
    </xf>
    <xf numFmtId="49" fontId="27" fillId="0" borderId="16" xfId="62" applyNumberFormat="1" applyFont="1" applyFill="1" applyBorder="1" applyAlignment="1">
      <alignment horizontal="center" vertical="center" wrapText="1"/>
      <protection/>
    </xf>
    <xf numFmtId="186" fontId="27" fillId="0" borderId="17" xfId="62" applyNumberFormat="1" applyFont="1" applyFill="1" applyBorder="1" applyAlignment="1">
      <alignment horizontal="right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30" fillId="0" borderId="46" xfId="62" applyFont="1" applyFill="1" applyBorder="1" applyAlignment="1">
      <alignment horizontal="center" vertical="center" wrapText="1"/>
      <protection/>
    </xf>
    <xf numFmtId="0" fontId="0" fillId="0" borderId="53" xfId="62" applyFont="1" applyFill="1" applyBorder="1" applyAlignment="1">
      <alignment horizontal="center" vertical="center"/>
      <protection/>
    </xf>
    <xf numFmtId="205" fontId="27" fillId="0" borderId="54" xfId="62" applyNumberFormat="1" applyFont="1" applyFill="1" applyBorder="1" applyAlignment="1">
      <alignment horizontal="left" vertical="center" wrapText="1"/>
      <protection/>
    </xf>
    <xf numFmtId="49" fontId="27" fillId="0" borderId="55" xfId="62" applyNumberFormat="1" applyFont="1" applyFill="1" applyBorder="1" applyAlignment="1">
      <alignment horizontal="center" vertical="center" wrapText="1"/>
      <protection/>
    </xf>
    <xf numFmtId="186" fontId="27" fillId="0" borderId="55" xfId="62" applyNumberFormat="1" applyFont="1" applyFill="1" applyBorder="1" applyAlignment="1">
      <alignment horizontal="right" vertical="center" wrapText="1"/>
      <protection/>
    </xf>
    <xf numFmtId="186" fontId="27" fillId="0" borderId="56" xfId="62" applyNumberFormat="1" applyFont="1" applyFill="1" applyBorder="1" applyAlignment="1">
      <alignment horizontal="right" vertical="center" wrapText="1"/>
      <protection/>
    </xf>
    <xf numFmtId="205" fontId="30" fillId="0" borderId="10" xfId="62" applyNumberFormat="1" applyFont="1" applyFill="1" applyBorder="1" applyAlignment="1">
      <alignment horizontal="center" vertical="center" wrapText="1"/>
      <protection/>
    </xf>
    <xf numFmtId="205" fontId="27" fillId="0" borderId="29" xfId="62" applyNumberFormat="1" applyFont="1" applyFill="1" applyBorder="1" applyAlignment="1">
      <alignment horizontal="left" vertical="center" wrapText="1"/>
      <protection/>
    </xf>
    <xf numFmtId="49" fontId="27" fillId="0" borderId="30" xfId="62" applyNumberFormat="1" applyFont="1" applyFill="1" applyBorder="1" applyAlignment="1">
      <alignment horizontal="center" vertical="center" wrapText="1"/>
      <protection/>
    </xf>
    <xf numFmtId="186" fontId="27" fillId="0" borderId="30" xfId="62" applyNumberFormat="1" applyFont="1" applyFill="1" applyBorder="1" applyAlignment="1">
      <alignment horizontal="right" vertical="center" wrapText="1"/>
      <protection/>
    </xf>
    <xf numFmtId="186" fontId="27" fillId="0" borderId="31" xfId="62" applyNumberFormat="1" applyFont="1" applyFill="1" applyBorder="1" applyAlignment="1">
      <alignment horizontal="right" vertical="center" wrapText="1"/>
      <protection/>
    </xf>
    <xf numFmtId="0" fontId="30" fillId="0" borderId="38" xfId="62" applyFont="1" applyFill="1" applyBorder="1" applyAlignment="1">
      <alignment horizontal="center" vertical="center"/>
      <protection/>
    </xf>
    <xf numFmtId="0" fontId="30" fillId="0" borderId="15" xfId="60" applyFont="1" applyFill="1" applyBorder="1" applyAlignment="1">
      <alignment horizontal="left" vertical="center" wrapText="1"/>
      <protection/>
    </xf>
    <xf numFmtId="205" fontId="30" fillId="0" borderId="15" xfId="62" applyNumberFormat="1" applyFont="1" applyFill="1" applyBorder="1" applyAlignment="1">
      <alignment horizontal="left" vertical="center" wrapText="1"/>
      <protection/>
    </xf>
    <xf numFmtId="186" fontId="45" fillId="0" borderId="57" xfId="59" applyNumberFormat="1" applyFont="1" applyBorder="1" applyAlignment="1">
      <alignment/>
      <protection/>
    </xf>
    <xf numFmtId="186" fontId="45" fillId="0" borderId="58" xfId="59" applyNumberFormat="1" applyFont="1" applyBorder="1" applyAlignment="1">
      <alignment/>
      <protection/>
    </xf>
    <xf numFmtId="0" fontId="45" fillId="0" borderId="33" xfId="59" applyFont="1" applyFill="1" applyBorder="1" applyAlignment="1">
      <alignment horizontal="center" vertical="center"/>
      <protection/>
    </xf>
    <xf numFmtId="0" fontId="45" fillId="0" borderId="35" xfId="59" applyFont="1" applyFill="1" applyBorder="1" applyAlignment="1">
      <alignment horizontal="center" vertical="center"/>
      <protection/>
    </xf>
    <xf numFmtId="0" fontId="45" fillId="0" borderId="36" xfId="59" applyFont="1" applyFill="1" applyBorder="1" applyAlignment="1">
      <alignment horizontal="center" vertical="center"/>
      <protection/>
    </xf>
    <xf numFmtId="0" fontId="45" fillId="0" borderId="32" xfId="59" applyFont="1" applyFill="1" applyBorder="1" applyAlignment="1">
      <alignment horizontal="center" vertical="center"/>
      <protection/>
    </xf>
    <xf numFmtId="0" fontId="45" fillId="0" borderId="36" xfId="59" applyFont="1" applyBorder="1" applyAlignment="1">
      <alignment horizontal="center"/>
      <protection/>
    </xf>
    <xf numFmtId="0" fontId="45" fillId="0" borderId="37" xfId="59" applyFont="1" applyBorder="1" applyAlignment="1">
      <alignment horizontal="center"/>
      <protection/>
    </xf>
    <xf numFmtId="0" fontId="45" fillId="0" borderId="32" xfId="59" applyFont="1" applyBorder="1" applyAlignment="1">
      <alignment horizontal="center"/>
      <protection/>
    </xf>
    <xf numFmtId="186" fontId="45" fillId="0" borderId="57" xfId="75" applyNumberFormat="1" applyFont="1" applyBorder="1" applyAlignment="1">
      <alignment/>
    </xf>
    <xf numFmtId="186" fontId="45" fillId="0" borderId="58" xfId="75" applyNumberFormat="1" applyFont="1" applyBorder="1" applyAlignment="1">
      <alignment/>
    </xf>
    <xf numFmtId="0" fontId="14" fillId="0" borderId="57" xfId="59" applyFont="1" applyBorder="1" applyAlignment="1">
      <alignment horizontal="center"/>
      <protection/>
    </xf>
    <xf numFmtId="0" fontId="14" fillId="0" borderId="58" xfId="59" applyBorder="1" applyAlignment="1">
      <alignment horizontal="center"/>
      <protection/>
    </xf>
    <xf numFmtId="186" fontId="45" fillId="17" borderId="57" xfId="75" applyNumberFormat="1" applyFont="1" applyFill="1" applyBorder="1" applyAlignment="1">
      <alignment/>
    </xf>
    <xf numFmtId="186" fontId="45" fillId="17" borderId="58" xfId="75" applyNumberFormat="1" applyFont="1" applyFill="1" applyBorder="1" applyAlignment="1">
      <alignment/>
    </xf>
    <xf numFmtId="0" fontId="45" fillId="0" borderId="33" xfId="59" applyFont="1" applyBorder="1" applyAlignment="1">
      <alignment horizontal="center"/>
      <protection/>
    </xf>
    <xf numFmtId="0" fontId="45" fillId="0" borderId="34" xfId="59" applyFont="1" applyBorder="1" applyAlignment="1">
      <alignment horizontal="center"/>
      <protection/>
    </xf>
    <xf numFmtId="0" fontId="45" fillId="0" borderId="35" xfId="59" applyFont="1" applyBorder="1" applyAlignment="1">
      <alignment horizontal="center"/>
      <protection/>
    </xf>
    <xf numFmtId="0" fontId="45" fillId="0" borderId="33" xfId="59" applyFont="1" applyBorder="1" applyAlignment="1">
      <alignment horizontal="center" vertical="center"/>
      <protection/>
    </xf>
    <xf numFmtId="0" fontId="45" fillId="0" borderId="34" xfId="59" applyFont="1" applyBorder="1" applyAlignment="1">
      <alignment horizontal="center" vertical="center"/>
      <protection/>
    </xf>
    <xf numFmtId="0" fontId="45" fillId="0" borderId="35" xfId="59" applyFont="1" applyBorder="1" applyAlignment="1">
      <alignment horizontal="center" vertical="center"/>
      <protection/>
    </xf>
    <xf numFmtId="0" fontId="45" fillId="0" borderId="36" xfId="59" applyFont="1" applyBorder="1" applyAlignment="1">
      <alignment horizontal="center" vertical="center"/>
      <protection/>
    </xf>
    <xf numFmtId="0" fontId="45" fillId="0" borderId="37" xfId="59" applyFont="1" applyBorder="1" applyAlignment="1">
      <alignment horizontal="center" vertical="center"/>
      <protection/>
    </xf>
    <xf numFmtId="0" fontId="45" fillId="0" borderId="32" xfId="59" applyFont="1" applyBorder="1" applyAlignment="1">
      <alignment horizontal="center" vertical="center"/>
      <protection/>
    </xf>
    <xf numFmtId="186" fontId="45" fillId="0" borderId="38" xfId="59" applyNumberFormat="1" applyFont="1" applyFill="1" applyBorder="1" applyAlignment="1">
      <alignment horizontal="center"/>
      <protection/>
    </xf>
    <xf numFmtId="186" fontId="45" fillId="0" borderId="40" xfId="59" applyNumberFormat="1" applyFont="1" applyFill="1" applyBorder="1" applyAlignment="1">
      <alignment horizontal="center"/>
      <protection/>
    </xf>
    <xf numFmtId="186" fontId="45" fillId="0" borderId="38" xfId="82" applyNumberFormat="1" applyFont="1" applyFill="1" applyBorder="1" applyAlignment="1">
      <alignment horizontal="center"/>
    </xf>
    <xf numFmtId="186" fontId="45" fillId="0" borderId="40" xfId="82" applyNumberFormat="1" applyFont="1" applyFill="1" applyBorder="1" applyAlignment="1">
      <alignment horizontal="center"/>
    </xf>
    <xf numFmtId="186" fontId="47" fillId="0" borderId="33" xfId="82" applyNumberFormat="1" applyFont="1" applyFill="1" applyBorder="1" applyAlignment="1">
      <alignment horizontal="center"/>
    </xf>
    <xf numFmtId="186" fontId="47" fillId="0" borderId="35" xfId="82" applyNumberFormat="1" applyFont="1" applyFill="1" applyBorder="1" applyAlignment="1">
      <alignment horizontal="center"/>
    </xf>
    <xf numFmtId="186" fontId="47" fillId="0" borderId="36" xfId="82" applyNumberFormat="1" applyFont="1" applyFill="1" applyBorder="1" applyAlignment="1">
      <alignment horizontal="center"/>
    </xf>
    <xf numFmtId="186" fontId="47" fillId="0" borderId="32" xfId="82" applyNumberFormat="1" applyFont="1" applyFill="1" applyBorder="1" applyAlignment="1">
      <alignment horizontal="center"/>
    </xf>
    <xf numFmtId="186" fontId="45" fillId="0" borderId="33" xfId="82" applyNumberFormat="1" applyFont="1" applyFill="1" applyBorder="1" applyAlignment="1">
      <alignment horizontal="center"/>
    </xf>
    <xf numFmtId="186" fontId="45" fillId="0" borderId="35" xfId="82" applyNumberFormat="1" applyFont="1" applyFill="1" applyBorder="1" applyAlignment="1">
      <alignment horizontal="center"/>
    </xf>
    <xf numFmtId="186" fontId="45" fillId="0" borderId="43" xfId="82" applyNumberFormat="1" applyFont="1" applyFill="1" applyBorder="1" applyAlignment="1">
      <alignment horizontal="center"/>
    </xf>
    <xf numFmtId="186" fontId="45" fillId="0" borderId="45" xfId="82" applyNumberFormat="1" applyFont="1" applyFill="1" applyBorder="1" applyAlignment="1">
      <alignment horizontal="center"/>
    </xf>
    <xf numFmtId="186" fontId="47" fillId="0" borderId="41" xfId="82" applyNumberFormat="1" applyFont="1" applyFill="1" applyBorder="1" applyAlignment="1">
      <alignment horizontal="center"/>
    </xf>
    <xf numFmtId="186" fontId="47" fillId="0" borderId="42" xfId="82" applyNumberFormat="1" applyFont="1" applyFill="1" applyBorder="1" applyAlignment="1">
      <alignment horizontal="center"/>
    </xf>
    <xf numFmtId="186" fontId="45" fillId="0" borderId="46" xfId="82" applyNumberFormat="1" applyFont="1" applyFill="1" applyBorder="1" applyAlignment="1">
      <alignment horizontal="center"/>
    </xf>
    <xf numFmtId="186" fontId="45" fillId="0" borderId="48" xfId="82" applyNumberFormat="1" applyFont="1" applyFill="1" applyBorder="1" applyAlignment="1">
      <alignment horizontal="center"/>
    </xf>
    <xf numFmtId="186" fontId="45" fillId="0" borderId="41" xfId="82" applyNumberFormat="1" applyFont="1" applyFill="1" applyBorder="1" applyAlignment="1">
      <alignment horizontal="center"/>
    </xf>
    <xf numFmtId="186" fontId="45" fillId="0" borderId="42" xfId="82" applyNumberFormat="1" applyFont="1" applyFill="1" applyBorder="1" applyAlignment="1">
      <alignment horizontal="center"/>
    </xf>
    <xf numFmtId="186" fontId="45" fillId="0" borderId="36" xfId="82" applyNumberFormat="1" applyFont="1" applyFill="1" applyBorder="1" applyAlignment="1">
      <alignment horizontal="center"/>
    </xf>
    <xf numFmtId="186" fontId="45" fillId="0" borderId="32" xfId="82" applyNumberFormat="1" applyFont="1" applyFill="1" applyBorder="1" applyAlignment="1">
      <alignment horizontal="center"/>
    </xf>
    <xf numFmtId="186" fontId="45" fillId="18" borderId="33" xfId="82" applyNumberFormat="1" applyFont="1" applyFill="1" applyBorder="1" applyAlignment="1">
      <alignment horizontal="center"/>
    </xf>
    <xf numFmtId="186" fontId="45" fillId="18" borderId="35" xfId="82" applyNumberFormat="1" applyFont="1" applyFill="1" applyBorder="1" applyAlignment="1">
      <alignment horizontal="center"/>
    </xf>
    <xf numFmtId="186" fontId="45" fillId="18" borderId="41" xfId="82" applyNumberFormat="1" applyFont="1" applyFill="1" applyBorder="1" applyAlignment="1">
      <alignment horizontal="center"/>
    </xf>
    <xf numFmtId="186" fontId="45" fillId="18" borderId="42" xfId="82" applyNumberFormat="1" applyFont="1" applyFill="1" applyBorder="1" applyAlignment="1">
      <alignment horizontal="center"/>
    </xf>
    <xf numFmtId="186" fontId="47" fillId="0" borderId="43" xfId="82" applyNumberFormat="1" applyFont="1" applyFill="1" applyBorder="1" applyAlignment="1">
      <alignment horizontal="center"/>
    </xf>
    <xf numFmtId="186" fontId="47" fillId="0" borderId="45" xfId="82" applyNumberFormat="1" applyFont="1" applyFill="1" applyBorder="1" applyAlignment="1">
      <alignment horizontal="center"/>
    </xf>
    <xf numFmtId="186" fontId="0" fillId="0" borderId="35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center"/>
    </xf>
    <xf numFmtId="186" fontId="0" fillId="0" borderId="42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center"/>
    </xf>
    <xf numFmtId="186" fontId="0" fillId="0" borderId="45" xfId="0" applyNumberFormat="1" applyFill="1" applyBorder="1" applyAlignment="1">
      <alignment horizontal="center"/>
    </xf>
    <xf numFmtId="186" fontId="45" fillId="0" borderId="59" xfId="82" applyNumberFormat="1" applyFont="1" applyFill="1" applyBorder="1" applyAlignment="1">
      <alignment horizontal="center"/>
    </xf>
    <xf numFmtId="186" fontId="0" fillId="0" borderId="60" xfId="0" applyNumberFormat="1" applyFill="1" applyBorder="1" applyAlignment="1">
      <alignment horizontal="center"/>
    </xf>
    <xf numFmtId="186" fontId="45" fillId="18" borderId="36" xfId="82" applyNumberFormat="1" applyFont="1" applyFill="1" applyBorder="1" applyAlignment="1">
      <alignment horizontal="center"/>
    </xf>
    <xf numFmtId="186" fontId="45" fillId="18" borderId="32" xfId="82" applyNumberFormat="1" applyFont="1" applyFill="1" applyBorder="1" applyAlignment="1">
      <alignment horizontal="center"/>
    </xf>
    <xf numFmtId="0" fontId="45" fillId="0" borderId="41" xfId="59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/>
      <protection/>
    </xf>
    <xf numFmtId="0" fontId="45" fillId="0" borderId="42" xfId="59" applyFont="1" applyBorder="1" applyAlignment="1">
      <alignment horizontal="center" vertical="center"/>
      <protection/>
    </xf>
    <xf numFmtId="0" fontId="45" fillId="0" borderId="38" xfId="59" applyFont="1" applyBorder="1" applyAlignment="1">
      <alignment horizontal="center"/>
      <protection/>
    </xf>
    <xf numFmtId="0" fontId="45" fillId="0" borderId="39" xfId="59" applyFont="1" applyBorder="1" applyAlignment="1">
      <alignment horizontal="center"/>
      <protection/>
    </xf>
    <xf numFmtId="0" fontId="45" fillId="0" borderId="40" xfId="59" applyFont="1" applyBorder="1" applyAlignment="1">
      <alignment horizontal="center"/>
      <protection/>
    </xf>
    <xf numFmtId="0" fontId="47" fillId="0" borderId="33" xfId="59" applyFont="1" applyBorder="1" applyAlignment="1">
      <alignment horizontal="left" vertical="center"/>
      <protection/>
    </xf>
    <xf numFmtId="0" fontId="47" fillId="0" borderId="34" xfId="59" applyFont="1" applyBorder="1" applyAlignment="1">
      <alignment horizontal="left" vertical="center"/>
      <protection/>
    </xf>
    <xf numFmtId="0" fontId="47" fillId="0" borderId="35" xfId="59" applyFont="1" applyBorder="1" applyAlignment="1">
      <alignment horizontal="left" vertical="center"/>
      <protection/>
    </xf>
    <xf numFmtId="0" fontId="47" fillId="0" borderId="36" xfId="59" applyFont="1" applyBorder="1" applyAlignment="1">
      <alignment horizontal="left" vertical="center"/>
      <protection/>
    </xf>
    <xf numFmtId="0" fontId="47" fillId="0" borderId="37" xfId="59" applyFont="1" applyBorder="1" applyAlignment="1">
      <alignment horizontal="left" vertical="center"/>
      <protection/>
    </xf>
    <xf numFmtId="0" fontId="47" fillId="0" borderId="32" xfId="59" applyFont="1" applyBorder="1" applyAlignment="1">
      <alignment horizontal="left" vertical="center"/>
      <protection/>
    </xf>
    <xf numFmtId="0" fontId="47" fillId="0" borderId="33" xfId="59" applyFont="1" applyBorder="1" applyAlignment="1">
      <alignment horizontal="center" vertical="center"/>
      <protection/>
    </xf>
    <xf numFmtId="0" fontId="47" fillId="0" borderId="34" xfId="59" applyFont="1" applyBorder="1" applyAlignment="1">
      <alignment horizontal="center" vertical="center"/>
      <protection/>
    </xf>
    <xf numFmtId="0" fontId="47" fillId="0" borderId="35" xfId="59" applyFont="1" applyBorder="1" applyAlignment="1">
      <alignment horizontal="center" vertical="center"/>
      <protection/>
    </xf>
    <xf numFmtId="0" fontId="47" fillId="0" borderId="36" xfId="59" applyFont="1" applyBorder="1" applyAlignment="1">
      <alignment horizontal="center" vertical="center"/>
      <protection/>
    </xf>
    <xf numFmtId="0" fontId="47" fillId="0" borderId="37" xfId="59" applyFont="1" applyBorder="1" applyAlignment="1">
      <alignment horizontal="center" vertical="center"/>
      <protection/>
    </xf>
    <xf numFmtId="0" fontId="47" fillId="0" borderId="32" xfId="59" applyFont="1" applyBorder="1" applyAlignment="1">
      <alignment horizontal="center" vertical="center"/>
      <protection/>
    </xf>
    <xf numFmtId="186" fontId="45" fillId="0" borderId="21" xfId="75" applyNumberFormat="1" applyFont="1" applyBorder="1" applyAlignment="1">
      <alignment horizontal="center"/>
    </xf>
    <xf numFmtId="186" fontId="45" fillId="18" borderId="21" xfId="75" applyNumberFormat="1" applyFont="1" applyFill="1" applyBorder="1" applyAlignment="1">
      <alignment horizontal="center"/>
    </xf>
    <xf numFmtId="0" fontId="48" fillId="0" borderId="33" xfId="0" applyFont="1" applyBorder="1" applyAlignment="1">
      <alignment horizontal="left" wrapText="1"/>
    </xf>
    <xf numFmtId="0" fontId="48" fillId="0" borderId="34" xfId="0" applyFont="1" applyBorder="1" applyAlignment="1">
      <alignment horizontal="left" wrapText="1"/>
    </xf>
    <xf numFmtId="0" fontId="48" fillId="0" borderId="35" xfId="0" applyFont="1" applyBorder="1" applyAlignment="1">
      <alignment horizontal="left" wrapText="1"/>
    </xf>
    <xf numFmtId="0" fontId="48" fillId="0" borderId="36" xfId="0" applyFont="1" applyBorder="1" applyAlignment="1">
      <alignment horizontal="left" wrapText="1"/>
    </xf>
    <xf numFmtId="0" fontId="48" fillId="0" borderId="37" xfId="0" applyFont="1" applyBorder="1" applyAlignment="1">
      <alignment horizontal="left" wrapText="1"/>
    </xf>
    <xf numFmtId="0" fontId="48" fillId="0" borderId="32" xfId="0" applyFont="1" applyBorder="1" applyAlignment="1">
      <alignment horizontal="left" wrapText="1"/>
    </xf>
    <xf numFmtId="0" fontId="45" fillId="0" borderId="43" xfId="59" applyFont="1" applyBorder="1" applyAlignment="1">
      <alignment horizontal="center" vertical="center"/>
      <protection/>
    </xf>
    <xf numFmtId="0" fontId="45" fillId="0" borderId="44" xfId="59" applyFont="1" applyBorder="1" applyAlignment="1">
      <alignment horizontal="center" vertical="center"/>
      <protection/>
    </xf>
    <xf numFmtId="0" fontId="45" fillId="0" borderId="45" xfId="59" applyFont="1" applyBorder="1" applyAlignment="1">
      <alignment horizontal="center" vertical="center"/>
      <protection/>
    </xf>
    <xf numFmtId="0" fontId="45" fillId="0" borderId="59" xfId="59" applyFont="1" applyBorder="1" applyAlignment="1">
      <alignment horizontal="center" vertical="center"/>
      <protection/>
    </xf>
    <xf numFmtId="0" fontId="45" fillId="0" borderId="61" xfId="59" applyFont="1" applyBorder="1" applyAlignment="1">
      <alignment horizontal="center" vertical="center"/>
      <protection/>
    </xf>
    <xf numFmtId="0" fontId="45" fillId="0" borderId="60" xfId="59" applyFont="1" applyBorder="1" applyAlignment="1">
      <alignment horizontal="center" vertical="center"/>
      <protection/>
    </xf>
    <xf numFmtId="186" fontId="45" fillId="0" borderId="13" xfId="75" applyNumberFormat="1" applyFont="1" applyBorder="1" applyAlignment="1">
      <alignment horizontal="center"/>
    </xf>
    <xf numFmtId="186" fontId="45" fillId="0" borderId="62" xfId="75" applyNumberFormat="1" applyFont="1" applyBorder="1" applyAlignment="1">
      <alignment horizontal="center"/>
    </xf>
    <xf numFmtId="186" fontId="45" fillId="0" borderId="18" xfId="75" applyNumberFormat="1" applyFont="1" applyBorder="1" applyAlignment="1">
      <alignment horizontal="center"/>
    </xf>
    <xf numFmtId="186" fontId="45" fillId="17" borderId="21" xfId="75" applyNumberFormat="1" applyFont="1" applyFill="1" applyBorder="1" applyAlignment="1">
      <alignment horizontal="center"/>
    </xf>
    <xf numFmtId="186" fontId="45" fillId="0" borderId="21" xfId="59" applyNumberFormat="1" applyFont="1" applyBorder="1" applyAlignment="1">
      <alignment horizontal="center"/>
      <protection/>
    </xf>
    <xf numFmtId="186" fontId="45" fillId="0" borderId="19" xfId="75" applyNumberFormat="1" applyFont="1" applyBorder="1" applyAlignment="1">
      <alignment horizontal="center"/>
    </xf>
    <xf numFmtId="0" fontId="47" fillId="0" borderId="33" xfId="59" applyFont="1" applyBorder="1" applyAlignment="1">
      <alignment horizontal="center"/>
      <protection/>
    </xf>
    <xf numFmtId="0" fontId="47" fillId="0" borderId="34" xfId="59" applyFont="1" applyBorder="1" applyAlignment="1">
      <alignment horizontal="center"/>
      <protection/>
    </xf>
    <xf numFmtId="0" fontId="47" fillId="0" borderId="35" xfId="59" applyFont="1" applyBorder="1" applyAlignment="1">
      <alignment horizontal="center"/>
      <protection/>
    </xf>
    <xf numFmtId="0" fontId="47" fillId="0" borderId="36" xfId="59" applyFont="1" applyBorder="1" applyAlignment="1">
      <alignment horizontal="center"/>
      <protection/>
    </xf>
    <xf numFmtId="0" fontId="47" fillId="0" borderId="37" xfId="59" applyFont="1" applyBorder="1" applyAlignment="1">
      <alignment horizontal="center"/>
      <protection/>
    </xf>
    <xf numFmtId="0" fontId="47" fillId="0" borderId="32" xfId="59" applyFont="1" applyBorder="1" applyAlignment="1">
      <alignment horizontal="center"/>
      <protection/>
    </xf>
    <xf numFmtId="0" fontId="45" fillId="0" borderId="38" xfId="59" applyFont="1" applyBorder="1" applyAlignment="1">
      <alignment horizontal="center" vertical="center"/>
      <protection/>
    </xf>
    <xf numFmtId="0" fontId="45" fillId="0" borderId="39" xfId="59" applyFont="1" applyBorder="1" applyAlignment="1">
      <alignment horizontal="center" vertical="center"/>
      <protection/>
    </xf>
    <xf numFmtId="0" fontId="45" fillId="0" borderId="40" xfId="59" applyFont="1" applyBorder="1" applyAlignment="1">
      <alignment horizontal="center" vertical="center"/>
      <protection/>
    </xf>
    <xf numFmtId="3" fontId="45" fillId="0" borderId="38" xfId="59" applyNumberFormat="1" applyFont="1" applyBorder="1" applyAlignment="1">
      <alignment horizontal="center" wrapText="1"/>
      <protection/>
    </xf>
    <xf numFmtId="0" fontId="45" fillId="0" borderId="39" xfId="59" applyFont="1" applyBorder="1" applyAlignment="1">
      <alignment horizontal="center" wrapText="1"/>
      <protection/>
    </xf>
    <xf numFmtId="0" fontId="45" fillId="0" borderId="40" xfId="59" applyFont="1" applyBorder="1" applyAlignment="1">
      <alignment horizontal="center" wrapText="1"/>
      <protection/>
    </xf>
    <xf numFmtId="186" fontId="45" fillId="0" borderId="14" xfId="75" applyNumberFormat="1" applyFont="1" applyBorder="1" applyAlignment="1">
      <alignment horizontal="center"/>
    </xf>
    <xf numFmtId="0" fontId="47" fillId="0" borderId="41" xfId="59" applyFont="1" applyBorder="1" applyAlignment="1">
      <alignment horizontal="center"/>
      <protection/>
    </xf>
    <xf numFmtId="0" fontId="47" fillId="0" borderId="0" xfId="59" applyFont="1" applyBorder="1" applyAlignment="1">
      <alignment horizontal="center"/>
      <protection/>
    </xf>
    <xf numFmtId="0" fontId="47" fillId="0" borderId="42" xfId="59" applyFont="1" applyBorder="1" applyAlignment="1">
      <alignment horizontal="center"/>
      <protection/>
    </xf>
    <xf numFmtId="0" fontId="45" fillId="0" borderId="46" xfId="59" applyFont="1" applyBorder="1" applyAlignment="1">
      <alignment horizontal="center"/>
      <protection/>
    </xf>
    <xf numFmtId="0" fontId="45" fillId="0" borderId="47" xfId="59" applyFont="1" applyBorder="1" applyAlignment="1">
      <alignment horizontal="center"/>
      <protection/>
    </xf>
    <xf numFmtId="0" fontId="45" fillId="0" borderId="48" xfId="59" applyFont="1" applyBorder="1" applyAlignment="1">
      <alignment horizontal="center"/>
      <protection/>
    </xf>
    <xf numFmtId="0" fontId="49" fillId="0" borderId="38" xfId="59" applyFont="1" applyBorder="1" applyAlignment="1">
      <alignment horizontal="left" wrapText="1"/>
      <protection/>
    </xf>
    <xf numFmtId="0" fontId="49" fillId="0" borderId="39" xfId="59" applyFont="1" applyBorder="1" applyAlignment="1">
      <alignment horizontal="left"/>
      <protection/>
    </xf>
    <xf numFmtId="0" fontId="49" fillId="0" borderId="40" xfId="59" applyFont="1" applyBorder="1" applyAlignment="1">
      <alignment horizontal="left"/>
      <protection/>
    </xf>
    <xf numFmtId="186" fontId="45" fillId="0" borderId="50" xfId="75" applyNumberFormat="1" applyFont="1" applyBorder="1" applyAlignment="1">
      <alignment horizontal="center"/>
    </xf>
    <xf numFmtId="186" fontId="45" fillId="17" borderId="14" xfId="75" applyNumberFormat="1" applyFont="1" applyFill="1" applyBorder="1" applyAlignment="1">
      <alignment horizontal="center"/>
    </xf>
    <xf numFmtId="186" fontId="45" fillId="17" borderId="50" xfId="75" applyNumberFormat="1" applyFont="1" applyFill="1" applyBorder="1" applyAlignment="1">
      <alignment horizontal="center"/>
    </xf>
    <xf numFmtId="186" fontId="45" fillId="17" borderId="19" xfId="75" applyNumberFormat="1" applyFont="1" applyFill="1" applyBorder="1" applyAlignment="1">
      <alignment horizontal="center"/>
    </xf>
    <xf numFmtId="186" fontId="45" fillId="18" borderId="14" xfId="75" applyNumberFormat="1" applyFont="1" applyFill="1" applyBorder="1" applyAlignment="1">
      <alignment horizontal="center"/>
    </xf>
    <xf numFmtId="186" fontId="45" fillId="18" borderId="50" xfId="75" applyNumberFormat="1" applyFont="1" applyFill="1" applyBorder="1" applyAlignment="1">
      <alignment horizontal="center"/>
    </xf>
    <xf numFmtId="186" fontId="45" fillId="18" borderId="19" xfId="75" applyNumberFormat="1" applyFont="1" applyFill="1" applyBorder="1" applyAlignment="1">
      <alignment horizontal="center"/>
    </xf>
    <xf numFmtId="0" fontId="45" fillId="0" borderId="38" xfId="59" applyFont="1" applyBorder="1" applyAlignment="1">
      <alignment wrapText="1"/>
      <protection/>
    </xf>
    <xf numFmtId="0" fontId="45" fillId="0" borderId="39" xfId="59" applyFont="1" applyBorder="1" applyAlignment="1">
      <alignment wrapText="1"/>
      <protection/>
    </xf>
    <xf numFmtId="0" fontId="45" fillId="0" borderId="40" xfId="59" applyFont="1" applyBorder="1" applyAlignment="1">
      <alignment wrapText="1"/>
      <protection/>
    </xf>
    <xf numFmtId="0" fontId="49" fillId="0" borderId="38" xfId="59" applyNumberFormat="1" applyFont="1" applyBorder="1" applyAlignment="1">
      <alignment horizontal="left" wrapText="1"/>
      <protection/>
    </xf>
    <xf numFmtId="0" fontId="49" fillId="0" borderId="39" xfId="59" applyNumberFormat="1" applyFont="1" applyBorder="1" applyAlignment="1">
      <alignment horizontal="left" wrapText="1"/>
      <protection/>
    </xf>
    <xf numFmtId="0" fontId="49" fillId="0" borderId="40" xfId="59" applyNumberFormat="1" applyFont="1" applyBorder="1" applyAlignment="1">
      <alignment horizontal="left" wrapText="1"/>
      <protection/>
    </xf>
    <xf numFmtId="0" fontId="49" fillId="0" borderId="38" xfId="0" applyFont="1" applyBorder="1" applyAlignment="1">
      <alignment horizontal="left" wrapText="1"/>
    </xf>
    <xf numFmtId="0" fontId="49" fillId="0" borderId="39" xfId="0" applyFont="1" applyBorder="1" applyAlignment="1">
      <alignment horizontal="left" wrapText="1"/>
    </xf>
    <xf numFmtId="0" fontId="49" fillId="0" borderId="40" xfId="0" applyFont="1" applyBorder="1" applyAlignment="1">
      <alignment horizontal="left" wrapText="1"/>
    </xf>
    <xf numFmtId="0" fontId="45" fillId="0" borderId="53" xfId="59" applyFont="1" applyBorder="1" applyAlignment="1">
      <alignment horizontal="center" vertical="center"/>
      <protection/>
    </xf>
    <xf numFmtId="0" fontId="45" fillId="0" borderId="63" xfId="59" applyFont="1" applyBorder="1" applyAlignment="1">
      <alignment horizontal="center" vertical="center"/>
      <protection/>
    </xf>
    <xf numFmtId="0" fontId="45" fillId="0" borderId="64" xfId="59" applyFont="1" applyBorder="1" applyAlignment="1">
      <alignment horizontal="center" vertical="center"/>
      <protection/>
    </xf>
    <xf numFmtId="0" fontId="47" fillId="0" borderId="41" xfId="59" applyFont="1" applyBorder="1" applyAlignment="1">
      <alignment horizontal="center" vertical="center"/>
      <protection/>
    </xf>
    <xf numFmtId="0" fontId="47" fillId="0" borderId="0" xfId="59" applyFont="1" applyBorder="1" applyAlignment="1">
      <alignment horizontal="center" vertical="center"/>
      <protection/>
    </xf>
    <xf numFmtId="0" fontId="47" fillId="0" borderId="42" xfId="59" applyFont="1" applyBorder="1" applyAlignment="1">
      <alignment horizontal="center" vertical="center"/>
      <protection/>
    </xf>
    <xf numFmtId="0" fontId="23" fillId="0" borderId="0" xfId="59" applyFont="1" applyFill="1" applyAlignment="1">
      <alignment horizontal="right"/>
      <protection/>
    </xf>
    <xf numFmtId="0" fontId="46" fillId="0" borderId="0" xfId="59" applyFont="1" applyAlignment="1">
      <alignment horizontal="center"/>
      <protection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45" fillId="0" borderId="33" xfId="59" applyFont="1" applyBorder="1" applyAlignment="1">
      <alignment horizontal="left" wrapText="1"/>
      <protection/>
    </xf>
    <xf numFmtId="0" fontId="45" fillId="0" borderId="34" xfId="59" applyFont="1" applyBorder="1" applyAlignment="1">
      <alignment horizontal="left" wrapText="1"/>
      <protection/>
    </xf>
    <xf numFmtId="0" fontId="45" fillId="0" borderId="35" xfId="59" applyFont="1" applyBorder="1" applyAlignment="1">
      <alignment horizontal="left" wrapText="1"/>
      <protection/>
    </xf>
    <xf numFmtId="0" fontId="45" fillId="0" borderId="36" xfId="59" applyFont="1" applyBorder="1" applyAlignment="1">
      <alignment horizontal="left" wrapText="1"/>
      <protection/>
    </xf>
    <xf numFmtId="0" fontId="45" fillId="0" borderId="37" xfId="59" applyFont="1" applyBorder="1" applyAlignment="1">
      <alignment horizontal="left" wrapText="1"/>
      <protection/>
    </xf>
    <xf numFmtId="0" fontId="45" fillId="0" borderId="32" xfId="59" applyFont="1" applyBorder="1" applyAlignment="1">
      <alignment horizontal="left" wrapText="1"/>
      <protection/>
    </xf>
    <xf numFmtId="0" fontId="47" fillId="0" borderId="33" xfId="59" applyFont="1" applyBorder="1" applyAlignment="1">
      <alignment horizontal="left"/>
      <protection/>
    </xf>
    <xf numFmtId="0" fontId="47" fillId="0" borderId="34" xfId="59" applyFont="1" applyBorder="1" applyAlignment="1">
      <alignment horizontal="left"/>
      <protection/>
    </xf>
    <xf numFmtId="0" fontId="47" fillId="0" borderId="35" xfId="59" applyFont="1" applyBorder="1" applyAlignment="1">
      <alignment horizontal="left"/>
      <protection/>
    </xf>
    <xf numFmtId="0" fontId="47" fillId="0" borderId="36" xfId="59" applyFont="1" applyBorder="1" applyAlignment="1">
      <alignment horizontal="left"/>
      <protection/>
    </xf>
    <xf numFmtId="0" fontId="47" fillId="0" borderId="37" xfId="59" applyFont="1" applyBorder="1" applyAlignment="1">
      <alignment horizontal="left"/>
      <protection/>
    </xf>
    <xf numFmtId="0" fontId="47" fillId="0" borderId="32" xfId="59" applyFont="1" applyBorder="1" applyAlignment="1">
      <alignment horizontal="left"/>
      <protection/>
    </xf>
    <xf numFmtId="0" fontId="48" fillId="0" borderId="38" xfId="0" applyFont="1" applyBorder="1" applyAlignment="1">
      <alignment horizontal="left" wrapText="1"/>
    </xf>
    <xf numFmtId="0" fontId="48" fillId="0" borderId="39" xfId="0" applyFont="1" applyBorder="1" applyAlignment="1">
      <alignment horizontal="left" wrapText="1"/>
    </xf>
    <xf numFmtId="0" fontId="48" fillId="0" borderId="40" xfId="0" applyFont="1" applyBorder="1" applyAlignment="1">
      <alignment horizontal="left" wrapText="1"/>
    </xf>
    <xf numFmtId="0" fontId="45" fillId="0" borderId="38" xfId="59" applyFont="1" applyBorder="1" applyAlignment="1">
      <alignment horizontal="left" vertical="center"/>
      <protection/>
    </xf>
    <xf numFmtId="0" fontId="45" fillId="0" borderId="39" xfId="59" applyFont="1" applyBorder="1" applyAlignment="1">
      <alignment horizontal="left" vertical="center"/>
      <protection/>
    </xf>
    <xf numFmtId="0" fontId="45" fillId="0" borderId="40" xfId="59" applyFont="1" applyBorder="1" applyAlignment="1">
      <alignment horizontal="left" vertical="center"/>
      <protection/>
    </xf>
    <xf numFmtId="0" fontId="28" fillId="0" borderId="0" xfId="0" applyFont="1" applyFill="1" applyAlignment="1">
      <alignment horizontal="center" vertical="top"/>
    </xf>
    <xf numFmtId="0" fontId="23" fillId="0" borderId="0" xfId="61" applyFont="1" applyFill="1" applyAlignment="1">
      <alignment horizontal="right" vertical="center" wrapText="1"/>
      <protection/>
    </xf>
    <xf numFmtId="0" fontId="38" fillId="0" borderId="0" xfId="61" applyFont="1" applyFill="1" applyAlignment="1">
      <alignment horizontal="right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классификация" xfId="55"/>
    <cellStyle name="Обычный 3" xfId="56"/>
    <cellStyle name="Обычный 3 2" xfId="57"/>
    <cellStyle name="Обычный 4" xfId="58"/>
    <cellStyle name="Обычный_3 и 4 2012 г" xfId="59"/>
    <cellStyle name="Обычный_pril k resh_07092011" xfId="60"/>
    <cellStyle name="Обычный_классификация" xfId="61"/>
    <cellStyle name="Обычный_Приложения 1-9 к бюджету 2007 Поправка" xfId="62"/>
    <cellStyle name="Обычный_Приложения 9-1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Связанная ячейка" xfId="71"/>
    <cellStyle name="Текст предупреждения" xfId="72"/>
    <cellStyle name="Тысячи [0]_Лист1" xfId="73"/>
    <cellStyle name="Тысячи_Лист1" xfId="74"/>
    <cellStyle name="Comma" xfId="75"/>
    <cellStyle name="Comma [0]" xfId="76"/>
    <cellStyle name="Финансовый 2" xfId="77"/>
    <cellStyle name="Финансовый 2 10" xfId="78"/>
    <cellStyle name="Финансовый 2 11" xfId="79"/>
    <cellStyle name="Финансовый 2 8" xfId="80"/>
    <cellStyle name="Финансовый 2 9" xfId="81"/>
    <cellStyle name="Финансовый_3 и 4 2012 г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75" zoomScaleNormal="75" zoomScalePageLayoutView="0" workbookViewId="0" topLeftCell="A12">
      <selection activeCell="U42" sqref="U42"/>
    </sheetView>
  </sheetViews>
  <sheetFormatPr defaultColWidth="9.140625" defaultRowHeight="12.75"/>
  <cols>
    <col min="1" max="2" width="9.140625" style="168" customWidth="1"/>
    <col min="3" max="3" width="15.57421875" style="168" customWidth="1"/>
    <col min="4" max="5" width="9.140625" style="168" customWidth="1"/>
    <col min="6" max="6" width="19.00390625" style="168" customWidth="1"/>
    <col min="7" max="7" width="15.421875" style="168" customWidth="1"/>
    <col min="8" max="8" width="18.28125" style="168" customWidth="1"/>
    <col min="9" max="9" width="9.140625" style="168" customWidth="1"/>
    <col min="10" max="10" width="26.421875" style="168" customWidth="1"/>
    <col min="11" max="11" width="9.140625" style="174" customWidth="1"/>
    <col min="12" max="12" width="11.7109375" style="174" customWidth="1"/>
    <col min="13" max="15" width="17.421875" style="170" hidden="1" customWidth="1"/>
    <col min="16" max="16" width="17.421875" style="171" hidden="1" customWidth="1"/>
    <col min="17" max="17" width="18.28125" style="172" hidden="1" customWidth="1"/>
    <col min="18" max="18" width="9.140625" style="168" customWidth="1"/>
    <col min="19" max="19" width="13.00390625" style="168" customWidth="1"/>
    <col min="20" max="20" width="9.140625" style="168" hidden="1" customWidth="1"/>
    <col min="21" max="16384" width="9.140625" style="168" customWidth="1"/>
  </cols>
  <sheetData>
    <row r="1" spans="11:13" ht="15.75" hidden="1">
      <c r="K1" s="169"/>
      <c r="L1" s="5" t="s">
        <v>362</v>
      </c>
      <c r="M1" s="5"/>
    </row>
    <row r="2" spans="10:14" ht="15.75" hidden="1">
      <c r="J2" s="173"/>
      <c r="K2" s="169"/>
      <c r="L2" s="164" t="s">
        <v>1</v>
      </c>
      <c r="M2" s="164"/>
      <c r="N2" s="164"/>
    </row>
    <row r="3" spans="8:16" ht="15.75" hidden="1">
      <c r="H3" s="173"/>
      <c r="I3" s="173"/>
      <c r="J3" s="173"/>
      <c r="K3" s="169"/>
      <c r="L3" s="164" t="s">
        <v>359</v>
      </c>
      <c r="M3" s="164"/>
      <c r="N3" s="164"/>
      <c r="O3" s="164"/>
      <c r="P3" s="164"/>
    </row>
    <row r="4" spans="9:15" ht="15.75" hidden="1">
      <c r="I4" s="173"/>
      <c r="J4" s="173"/>
      <c r="K4" s="169"/>
      <c r="L4" s="164" t="s">
        <v>3</v>
      </c>
      <c r="M4" s="164"/>
      <c r="N4" s="164"/>
      <c r="O4" s="164"/>
    </row>
    <row r="5" spans="9:15" ht="15.75" hidden="1">
      <c r="I5" s="173"/>
      <c r="J5" s="173"/>
      <c r="K5" s="169"/>
      <c r="L5" s="164" t="s">
        <v>3</v>
      </c>
      <c r="M5" s="164"/>
      <c r="N5" s="164"/>
      <c r="O5" s="164"/>
    </row>
    <row r="6" spans="10:14" ht="15.75" hidden="1">
      <c r="J6" s="173"/>
      <c r="K6" s="169"/>
      <c r="L6" s="165" t="s">
        <v>363</v>
      </c>
      <c r="M6" s="165"/>
      <c r="N6" s="165"/>
    </row>
    <row r="7" ht="15" hidden="1"/>
    <row r="8" ht="15.75" hidden="1">
      <c r="L8" s="5" t="s">
        <v>6</v>
      </c>
    </row>
    <row r="9" ht="15" hidden="1"/>
    <row r="10" ht="15.75" hidden="1">
      <c r="L10" s="5" t="s">
        <v>364</v>
      </c>
    </row>
    <row r="11" ht="15.75" hidden="1">
      <c r="L11" s="5"/>
    </row>
    <row r="12" spans="12:19" ht="15.75">
      <c r="L12" s="5"/>
      <c r="S12" s="164" t="s">
        <v>361</v>
      </c>
    </row>
    <row r="13" spans="12:19" ht="15.75">
      <c r="L13" s="5"/>
      <c r="S13" s="164" t="s">
        <v>1</v>
      </c>
    </row>
    <row r="14" spans="12:19" ht="15.75">
      <c r="L14" s="5"/>
      <c r="S14" s="164" t="s">
        <v>359</v>
      </c>
    </row>
    <row r="15" spans="12:19" ht="15.75">
      <c r="L15" s="5"/>
      <c r="S15" s="164" t="s">
        <v>3</v>
      </c>
    </row>
    <row r="16" spans="12:19" ht="15.75">
      <c r="L16" s="5"/>
      <c r="S16" s="165" t="s">
        <v>491</v>
      </c>
    </row>
    <row r="17" spans="12:19" ht="15.75">
      <c r="L17" s="5"/>
      <c r="S17" s="166"/>
    </row>
    <row r="18" spans="12:19" ht="15.75">
      <c r="L18" s="5"/>
      <c r="S18" s="165" t="s">
        <v>6</v>
      </c>
    </row>
    <row r="19" spans="12:19" ht="15.75">
      <c r="L19" s="5"/>
      <c r="S19" s="167"/>
    </row>
    <row r="20" spans="12:19" ht="15.75">
      <c r="L20" s="5"/>
      <c r="S20" s="165" t="s">
        <v>7</v>
      </c>
    </row>
    <row r="21" ht="15.75">
      <c r="L21" s="5"/>
    </row>
    <row r="22" ht="15.75">
      <c r="L22" s="5"/>
    </row>
    <row r="23" spans="9:20" ht="15.75">
      <c r="I23" s="175"/>
      <c r="J23" s="175"/>
      <c r="K23" s="406" t="s">
        <v>365</v>
      </c>
      <c r="L23" s="406"/>
      <c r="M23" s="406"/>
      <c r="N23" s="406"/>
      <c r="O23" s="406"/>
      <c r="P23" s="406"/>
      <c r="Q23" s="406"/>
      <c r="R23" s="406"/>
      <c r="S23" s="406"/>
      <c r="T23" s="406"/>
    </row>
    <row r="24" spans="9:20" ht="15.75">
      <c r="I24" s="175"/>
      <c r="J24" s="175"/>
      <c r="K24" s="406" t="s">
        <v>1</v>
      </c>
      <c r="L24" s="406"/>
      <c r="M24" s="406"/>
      <c r="N24" s="406"/>
      <c r="O24" s="406"/>
      <c r="P24" s="406"/>
      <c r="Q24" s="406"/>
      <c r="R24" s="406"/>
      <c r="S24" s="406"/>
      <c r="T24" s="406"/>
    </row>
    <row r="25" spans="9:20" ht="15.75">
      <c r="I25" s="175"/>
      <c r="J25" s="406" t="s">
        <v>2</v>
      </c>
      <c r="K25" s="406"/>
      <c r="L25" s="406"/>
      <c r="M25" s="406"/>
      <c r="N25" s="406"/>
      <c r="O25" s="406"/>
      <c r="P25" s="406"/>
      <c r="Q25" s="406"/>
      <c r="R25" s="406"/>
      <c r="S25" s="406"/>
      <c r="T25" s="406"/>
    </row>
    <row r="26" spans="9:20" ht="15.75">
      <c r="I26" s="175"/>
      <c r="J26" s="175"/>
      <c r="K26" s="406" t="s">
        <v>3</v>
      </c>
      <c r="L26" s="406"/>
      <c r="M26" s="406"/>
      <c r="N26" s="406"/>
      <c r="O26" s="406"/>
      <c r="P26" s="406"/>
      <c r="Q26" s="406"/>
      <c r="R26" s="406"/>
      <c r="S26" s="406"/>
      <c r="T26" s="406"/>
    </row>
    <row r="27" spans="8:20" ht="15.75">
      <c r="H27" s="10" t="s">
        <v>5</v>
      </c>
      <c r="I27" s="176"/>
      <c r="K27" s="408" t="s">
        <v>366</v>
      </c>
      <c r="L27" s="409"/>
      <c r="M27" s="409"/>
      <c r="N27" s="409"/>
      <c r="O27" s="409"/>
      <c r="P27" s="409"/>
      <c r="Q27" s="409"/>
      <c r="R27" s="409"/>
      <c r="S27" s="409"/>
      <c r="T27" s="409"/>
    </row>
    <row r="28" spans="8:20" ht="15.75">
      <c r="H28" s="5"/>
      <c r="I28" s="5"/>
      <c r="J28" s="5"/>
      <c r="K28" s="5"/>
      <c r="M28" s="177"/>
      <c r="N28" s="177"/>
      <c r="O28" s="177"/>
      <c r="P28" s="177"/>
      <c r="Q28" s="178"/>
      <c r="R28" s="178"/>
      <c r="S28" s="174"/>
      <c r="T28" s="174"/>
    </row>
    <row r="29" spans="8:20" ht="15.75">
      <c r="H29" s="5"/>
      <c r="I29" s="5"/>
      <c r="J29" s="5"/>
      <c r="K29" s="5"/>
      <c r="M29" s="177"/>
      <c r="N29" s="177"/>
      <c r="O29" s="177"/>
      <c r="P29" s="177"/>
      <c r="Q29" s="178"/>
      <c r="R29" s="178"/>
      <c r="S29" s="174"/>
      <c r="T29" s="174"/>
    </row>
    <row r="30" spans="8:20" ht="15.75">
      <c r="H30" s="5"/>
      <c r="I30" s="5"/>
      <c r="K30" s="406" t="s">
        <v>6</v>
      </c>
      <c r="L30" s="406"/>
      <c r="M30" s="406"/>
      <c r="N30" s="406"/>
      <c r="O30" s="406"/>
      <c r="P30" s="406"/>
      <c r="Q30" s="406"/>
      <c r="R30" s="406"/>
      <c r="S30" s="406"/>
      <c r="T30" s="406"/>
    </row>
    <row r="31" spans="8:20" ht="15.75">
      <c r="H31" s="5"/>
      <c r="I31" s="5"/>
      <c r="J31" s="5"/>
      <c r="K31" s="5"/>
      <c r="M31" s="177"/>
      <c r="N31" s="177"/>
      <c r="O31" s="177"/>
      <c r="P31" s="177"/>
      <c r="Q31" s="178"/>
      <c r="R31" s="178"/>
      <c r="S31" s="174"/>
      <c r="T31" s="174"/>
    </row>
    <row r="32" spans="8:20" ht="15.75">
      <c r="H32" s="5"/>
      <c r="I32" s="5"/>
      <c r="J32" s="5"/>
      <c r="K32" s="406" t="s">
        <v>364</v>
      </c>
      <c r="L32" s="406"/>
      <c r="M32" s="406"/>
      <c r="N32" s="406"/>
      <c r="O32" s="406"/>
      <c r="P32" s="406"/>
      <c r="Q32" s="406"/>
      <c r="R32" s="406"/>
      <c r="S32" s="406"/>
      <c r="T32" s="406"/>
    </row>
    <row r="33" spans="10:20" ht="15.75">
      <c r="J33" s="5"/>
      <c r="K33" s="5"/>
      <c r="L33" s="5"/>
      <c r="M33" s="177"/>
      <c r="N33" s="177"/>
      <c r="O33" s="177"/>
      <c r="P33" s="177"/>
      <c r="Q33" s="178"/>
      <c r="R33" s="178"/>
      <c r="S33" s="174"/>
      <c r="T33" s="174"/>
    </row>
    <row r="34" spans="10:20" ht="15" customHeight="1" hidden="1">
      <c r="J34" s="5"/>
      <c r="K34" s="5"/>
      <c r="L34" s="5"/>
      <c r="M34" s="177"/>
      <c r="N34" s="177"/>
      <c r="O34" s="177"/>
      <c r="P34" s="177"/>
      <c r="Q34" s="178"/>
      <c r="R34" s="178"/>
      <c r="S34" s="174"/>
      <c r="T34" s="174"/>
    </row>
    <row r="35" spans="13:20" ht="19.5" customHeight="1">
      <c r="M35" s="177"/>
      <c r="N35" s="177"/>
      <c r="O35" s="177"/>
      <c r="P35" s="177"/>
      <c r="Q35" s="178"/>
      <c r="R35" s="178"/>
      <c r="S35" s="174"/>
      <c r="T35" s="174"/>
    </row>
    <row r="36" spans="1:20" ht="18">
      <c r="A36" s="407" t="s">
        <v>367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177"/>
      <c r="N36" s="177"/>
      <c r="O36" s="177"/>
      <c r="P36" s="177"/>
      <c r="Q36" s="178"/>
      <c r="R36" s="178"/>
      <c r="S36" s="174"/>
      <c r="T36" s="174"/>
    </row>
    <row r="37" spans="1:20" ht="17.25" customHeight="1">
      <c r="A37" s="407" t="s">
        <v>368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177"/>
      <c r="N37" s="177"/>
      <c r="O37" s="177"/>
      <c r="P37" s="177"/>
      <c r="Q37" s="178"/>
      <c r="R37" s="178"/>
      <c r="S37" s="174"/>
      <c r="T37" s="174"/>
    </row>
    <row r="38" spans="1:20" ht="18" hidden="1">
      <c r="A38" s="407" t="s">
        <v>369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177"/>
      <c r="N38" s="177"/>
      <c r="O38" s="177"/>
      <c r="P38" s="177"/>
      <c r="Q38" s="178"/>
      <c r="R38" s="178"/>
      <c r="S38" s="174"/>
      <c r="T38" s="174"/>
    </row>
    <row r="39" spans="1:20" ht="18">
      <c r="A39" s="407" t="s">
        <v>370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177"/>
      <c r="N39" s="177"/>
      <c r="O39" s="177"/>
      <c r="P39" s="177"/>
      <c r="Q39" s="178"/>
      <c r="R39" s="178"/>
      <c r="S39" s="174"/>
      <c r="T39" s="174"/>
    </row>
    <row r="40" spans="1:20" ht="15" customHeight="1" thickBo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80"/>
      <c r="L40" s="180"/>
      <c r="M40" s="177"/>
      <c r="N40" s="177"/>
      <c r="O40" s="177"/>
      <c r="P40" s="177"/>
      <c r="Q40" s="178"/>
      <c r="R40" s="178"/>
      <c r="S40" s="174"/>
      <c r="T40" s="174"/>
    </row>
    <row r="41" spans="1:20" ht="15">
      <c r="A41" s="280" t="s">
        <v>371</v>
      </c>
      <c r="B41" s="281"/>
      <c r="C41" s="282"/>
      <c r="D41" s="283" t="s">
        <v>372</v>
      </c>
      <c r="E41" s="284"/>
      <c r="F41" s="284"/>
      <c r="G41" s="284"/>
      <c r="H41" s="284"/>
      <c r="I41" s="284"/>
      <c r="J41" s="285"/>
      <c r="K41" s="267" t="s">
        <v>373</v>
      </c>
      <c r="L41" s="268"/>
      <c r="M41" s="274" t="s">
        <v>374</v>
      </c>
      <c r="N41" s="276" t="s">
        <v>375</v>
      </c>
      <c r="O41" s="276" t="s">
        <v>376</v>
      </c>
      <c r="P41" s="278" t="s">
        <v>377</v>
      </c>
      <c r="Q41" s="265" t="s">
        <v>378</v>
      </c>
      <c r="R41" s="267" t="s">
        <v>379</v>
      </c>
      <c r="S41" s="268"/>
      <c r="T41" s="267" t="s">
        <v>379</v>
      </c>
    </row>
    <row r="42" spans="1:20" ht="15.75" thickBot="1">
      <c r="A42" s="271" t="s">
        <v>380</v>
      </c>
      <c r="B42" s="272"/>
      <c r="C42" s="273"/>
      <c r="D42" s="286"/>
      <c r="E42" s="287"/>
      <c r="F42" s="287"/>
      <c r="G42" s="287"/>
      <c r="H42" s="287"/>
      <c r="I42" s="287"/>
      <c r="J42" s="288"/>
      <c r="K42" s="269"/>
      <c r="L42" s="270"/>
      <c r="M42" s="275"/>
      <c r="N42" s="277"/>
      <c r="O42" s="277"/>
      <c r="P42" s="279"/>
      <c r="Q42" s="266"/>
      <c r="R42" s="269"/>
      <c r="S42" s="270"/>
      <c r="T42" s="269"/>
    </row>
    <row r="43" spans="1:19" ht="15" customHeight="1">
      <c r="A43" s="362" t="s">
        <v>381</v>
      </c>
      <c r="B43" s="363"/>
      <c r="C43" s="364"/>
      <c r="D43" s="416" t="s">
        <v>382</v>
      </c>
      <c r="E43" s="417"/>
      <c r="F43" s="417"/>
      <c r="G43" s="417"/>
      <c r="H43" s="417"/>
      <c r="I43" s="417"/>
      <c r="J43" s="418"/>
      <c r="K43" s="293">
        <f>K45+K56+K62+K68+K87+K93+K109+K52+K49+K105</f>
        <v>73596.20000000001</v>
      </c>
      <c r="L43" s="294"/>
      <c r="M43" s="342">
        <v>17235.358</v>
      </c>
      <c r="N43" s="342"/>
      <c r="O43" s="342"/>
      <c r="P43" s="359">
        <f>P45+P56+P62+P68+P87+P93+P109</f>
        <v>21212.394</v>
      </c>
      <c r="Q43" s="342">
        <v>20829</v>
      </c>
      <c r="R43" s="293">
        <f>R45+R56+R62+R68+R87+R93+R109+R52+R49+R105</f>
        <v>75660.70000000001</v>
      </c>
      <c r="S43" s="294"/>
    </row>
    <row r="44" spans="1:19" ht="13.5" customHeight="1" thickBot="1">
      <c r="A44" s="365"/>
      <c r="B44" s="366"/>
      <c r="C44" s="367"/>
      <c r="D44" s="419"/>
      <c r="E44" s="420"/>
      <c r="F44" s="420"/>
      <c r="G44" s="420"/>
      <c r="H44" s="420"/>
      <c r="I44" s="420"/>
      <c r="J44" s="421"/>
      <c r="K44" s="295"/>
      <c r="L44" s="296"/>
      <c r="M44" s="342"/>
      <c r="N44" s="342"/>
      <c r="O44" s="342"/>
      <c r="P44" s="359"/>
      <c r="Q44" s="342"/>
      <c r="R44" s="295"/>
      <c r="S44" s="296"/>
    </row>
    <row r="45" spans="1:19" ht="15.75">
      <c r="A45" s="184" t="s">
        <v>383</v>
      </c>
      <c r="B45" s="185"/>
      <c r="C45" s="186"/>
      <c r="D45" s="187"/>
      <c r="E45" s="185"/>
      <c r="F45" s="185"/>
      <c r="G45" s="185"/>
      <c r="H45" s="185"/>
      <c r="I45" s="185"/>
      <c r="J45" s="186"/>
      <c r="K45" s="293">
        <f>K47</f>
        <v>30091.9</v>
      </c>
      <c r="L45" s="294"/>
      <c r="M45" s="342">
        <v>4523.7</v>
      </c>
      <c r="N45" s="342"/>
      <c r="O45" s="342"/>
      <c r="P45" s="359">
        <f>P47</f>
        <v>5592.7</v>
      </c>
      <c r="Q45" s="360">
        <v>4938.464</v>
      </c>
      <c r="R45" s="293">
        <f>R47</f>
        <v>31295.5</v>
      </c>
      <c r="S45" s="294"/>
    </row>
    <row r="46" spans="1:19" ht="15.75" customHeight="1" thickBot="1">
      <c r="A46" s="189" t="s">
        <v>384</v>
      </c>
      <c r="B46" s="190"/>
      <c r="C46" s="191"/>
      <c r="D46" s="192" t="s">
        <v>385</v>
      </c>
      <c r="E46" s="190"/>
      <c r="F46" s="190"/>
      <c r="G46" s="190"/>
      <c r="H46" s="190"/>
      <c r="I46" s="190"/>
      <c r="J46" s="191"/>
      <c r="K46" s="295"/>
      <c r="L46" s="296"/>
      <c r="M46" s="342"/>
      <c r="N46" s="342"/>
      <c r="O46" s="342"/>
      <c r="P46" s="359"/>
      <c r="Q46" s="360"/>
      <c r="R46" s="295"/>
      <c r="S46" s="296"/>
    </row>
    <row r="47" spans="1:19" ht="13.5" customHeight="1">
      <c r="A47" s="280" t="s">
        <v>386</v>
      </c>
      <c r="B47" s="281"/>
      <c r="C47" s="282"/>
      <c r="D47" s="193"/>
      <c r="E47" s="194"/>
      <c r="F47" s="194"/>
      <c r="G47" s="194"/>
      <c r="H47" s="194"/>
      <c r="I47" s="194"/>
      <c r="J47" s="195"/>
      <c r="K47" s="297">
        <f>30039.9+52</f>
        <v>30091.9</v>
      </c>
      <c r="L47" s="298"/>
      <c r="M47" s="342">
        <v>4523.7</v>
      </c>
      <c r="N47" s="342">
        <v>534.5</v>
      </c>
      <c r="O47" s="343">
        <v>534.5</v>
      </c>
      <c r="P47" s="359">
        <f>M47+N47+O47</f>
        <v>5592.7</v>
      </c>
      <c r="Q47" s="360">
        <v>4938.464</v>
      </c>
      <c r="R47" s="297">
        <f>31241.5+54</f>
        <v>31295.5</v>
      </c>
      <c r="S47" s="298"/>
    </row>
    <row r="48" spans="1:19" ht="15.75" customHeight="1" thickBot="1">
      <c r="A48" s="271"/>
      <c r="B48" s="272"/>
      <c r="C48" s="273"/>
      <c r="D48" s="197" t="s">
        <v>387</v>
      </c>
      <c r="E48" s="198"/>
      <c r="F48" s="198"/>
      <c r="G48" s="198"/>
      <c r="H48" s="198"/>
      <c r="I48" s="198"/>
      <c r="J48" s="199"/>
      <c r="K48" s="307"/>
      <c r="L48" s="308"/>
      <c r="M48" s="342"/>
      <c r="N48" s="342"/>
      <c r="O48" s="343"/>
      <c r="P48" s="359"/>
      <c r="Q48" s="360"/>
      <c r="R48" s="307"/>
      <c r="S48" s="308"/>
    </row>
    <row r="49" spans="1:19" ht="15" customHeight="1" hidden="1">
      <c r="A49" s="336" t="s">
        <v>388</v>
      </c>
      <c r="B49" s="337"/>
      <c r="C49" s="338"/>
      <c r="D49" s="344" t="s">
        <v>389</v>
      </c>
      <c r="E49" s="345"/>
      <c r="F49" s="345"/>
      <c r="G49" s="345"/>
      <c r="H49" s="345"/>
      <c r="I49" s="345"/>
      <c r="J49" s="346"/>
      <c r="K49" s="293">
        <f>K51</f>
        <v>0</v>
      </c>
      <c r="L49" s="294"/>
      <c r="M49" s="342">
        <v>9794</v>
      </c>
      <c r="N49" s="342"/>
      <c r="O49" s="342"/>
      <c r="P49" s="359" t="e">
        <f>#REF!+P52+P53</f>
        <v>#REF!</v>
      </c>
      <c r="Q49" s="360">
        <v>12087.28833</v>
      </c>
      <c r="R49" s="293">
        <f>R51</f>
        <v>0</v>
      </c>
      <c r="S49" s="294"/>
    </row>
    <row r="50" spans="1:19" ht="15.75" customHeight="1" hidden="1" thickBot="1">
      <c r="A50" s="339"/>
      <c r="B50" s="340"/>
      <c r="C50" s="341"/>
      <c r="D50" s="347"/>
      <c r="E50" s="348"/>
      <c r="F50" s="348"/>
      <c r="G50" s="348"/>
      <c r="H50" s="348"/>
      <c r="I50" s="348"/>
      <c r="J50" s="349"/>
      <c r="K50" s="295"/>
      <c r="L50" s="296"/>
      <c r="M50" s="342"/>
      <c r="N50" s="342"/>
      <c r="O50" s="342"/>
      <c r="P50" s="359"/>
      <c r="Q50" s="360"/>
      <c r="R50" s="295"/>
      <c r="S50" s="296"/>
    </row>
    <row r="51" spans="1:19" ht="30.75" customHeight="1" hidden="1" thickBot="1">
      <c r="A51" s="368" t="s">
        <v>390</v>
      </c>
      <c r="B51" s="369"/>
      <c r="C51" s="370"/>
      <c r="D51" s="422" t="s">
        <v>391</v>
      </c>
      <c r="E51" s="423"/>
      <c r="F51" s="423"/>
      <c r="G51" s="423"/>
      <c r="H51" s="423"/>
      <c r="I51" s="423"/>
      <c r="J51" s="424"/>
      <c r="K51" s="291"/>
      <c r="L51" s="292"/>
      <c r="M51" s="181">
        <v>124</v>
      </c>
      <c r="N51" s="181"/>
      <c r="O51" s="181"/>
      <c r="P51" s="182">
        <f>M51+N51+O51</f>
        <v>124</v>
      </c>
      <c r="Q51" s="188">
        <v>206.22338</v>
      </c>
      <c r="R51" s="291"/>
      <c r="S51" s="292"/>
    </row>
    <row r="52" spans="1:19" ht="15" customHeight="1">
      <c r="A52" s="336" t="s">
        <v>392</v>
      </c>
      <c r="B52" s="337"/>
      <c r="C52" s="338"/>
      <c r="D52" s="330" t="s">
        <v>393</v>
      </c>
      <c r="E52" s="331"/>
      <c r="F52" s="331"/>
      <c r="G52" s="331"/>
      <c r="H52" s="331"/>
      <c r="I52" s="331"/>
      <c r="J52" s="332"/>
      <c r="K52" s="293">
        <f>K55</f>
        <v>75.8</v>
      </c>
      <c r="L52" s="294"/>
      <c r="M52" s="342">
        <v>9794</v>
      </c>
      <c r="N52" s="342"/>
      <c r="O52" s="342"/>
      <c r="P52" s="359">
        <f>P55+P56+P57</f>
        <v>11948</v>
      </c>
      <c r="Q52" s="360">
        <v>12087.28833</v>
      </c>
      <c r="R52" s="293">
        <f>R55</f>
        <v>80</v>
      </c>
      <c r="S52" s="294"/>
    </row>
    <row r="53" spans="1:19" ht="15.75" customHeight="1" thickBot="1">
      <c r="A53" s="339"/>
      <c r="B53" s="340"/>
      <c r="C53" s="341"/>
      <c r="D53" s="333"/>
      <c r="E53" s="334"/>
      <c r="F53" s="334"/>
      <c r="G53" s="334"/>
      <c r="H53" s="334"/>
      <c r="I53" s="334"/>
      <c r="J53" s="335"/>
      <c r="K53" s="295"/>
      <c r="L53" s="296"/>
      <c r="M53" s="342"/>
      <c r="N53" s="342"/>
      <c r="O53" s="342"/>
      <c r="P53" s="359"/>
      <c r="Q53" s="360"/>
      <c r="R53" s="295"/>
      <c r="S53" s="296"/>
    </row>
    <row r="54" spans="1:19" ht="15.75" customHeight="1" hidden="1" thickBot="1">
      <c r="A54" s="189"/>
      <c r="B54" s="190"/>
      <c r="C54" s="190"/>
      <c r="D54" s="200"/>
      <c r="E54" s="201"/>
      <c r="F54" s="201"/>
      <c r="G54" s="201"/>
      <c r="H54" s="201"/>
      <c r="I54" s="201"/>
      <c r="J54" s="202"/>
      <c r="K54" s="203"/>
      <c r="L54" s="183"/>
      <c r="M54" s="204"/>
      <c r="N54" s="204"/>
      <c r="O54" s="204"/>
      <c r="P54" s="205"/>
      <c r="Q54" s="206"/>
      <c r="R54" s="203"/>
      <c r="S54" s="183"/>
    </row>
    <row r="55" spans="1:19" ht="15.75" thickBot="1">
      <c r="A55" s="327" t="s">
        <v>394</v>
      </c>
      <c r="B55" s="328"/>
      <c r="C55" s="329"/>
      <c r="D55" s="425" t="s">
        <v>395</v>
      </c>
      <c r="E55" s="426"/>
      <c r="F55" s="426"/>
      <c r="G55" s="426"/>
      <c r="H55" s="426"/>
      <c r="I55" s="426"/>
      <c r="J55" s="427"/>
      <c r="K55" s="291">
        <v>75.8</v>
      </c>
      <c r="L55" s="292"/>
      <c r="M55" s="181">
        <v>124</v>
      </c>
      <c r="N55" s="181"/>
      <c r="O55" s="181"/>
      <c r="P55" s="182">
        <f>M55+N55+O55</f>
        <v>124</v>
      </c>
      <c r="Q55" s="188">
        <v>206.22338</v>
      </c>
      <c r="R55" s="291">
        <v>80</v>
      </c>
      <c r="S55" s="292"/>
    </row>
    <row r="56" spans="1:19" ht="15" customHeight="1">
      <c r="A56" s="336" t="s">
        <v>396</v>
      </c>
      <c r="B56" s="337"/>
      <c r="C56" s="338"/>
      <c r="D56" s="330" t="s">
        <v>397</v>
      </c>
      <c r="E56" s="331"/>
      <c r="F56" s="331"/>
      <c r="G56" s="331"/>
      <c r="H56" s="331"/>
      <c r="I56" s="331"/>
      <c r="J56" s="332"/>
      <c r="K56" s="293">
        <f>K59+K61+K60</f>
        <v>39905.9</v>
      </c>
      <c r="L56" s="294"/>
      <c r="M56" s="342">
        <v>9794</v>
      </c>
      <c r="N56" s="342"/>
      <c r="O56" s="342"/>
      <c r="P56" s="359">
        <f>P59+P60+P61</f>
        <v>11824</v>
      </c>
      <c r="Q56" s="360">
        <v>12087.28833</v>
      </c>
      <c r="R56" s="293">
        <f>R59+R61+R60</f>
        <v>41501.1</v>
      </c>
      <c r="S56" s="294"/>
    </row>
    <row r="57" spans="1:19" ht="15.75" customHeight="1" thickBot="1">
      <c r="A57" s="339"/>
      <c r="B57" s="340"/>
      <c r="C57" s="341"/>
      <c r="D57" s="333"/>
      <c r="E57" s="334"/>
      <c r="F57" s="334"/>
      <c r="G57" s="334"/>
      <c r="H57" s="334"/>
      <c r="I57" s="334"/>
      <c r="J57" s="335"/>
      <c r="K57" s="295"/>
      <c r="L57" s="296"/>
      <c r="M57" s="342"/>
      <c r="N57" s="342"/>
      <c r="O57" s="342"/>
      <c r="P57" s="359"/>
      <c r="Q57" s="360"/>
      <c r="R57" s="295"/>
      <c r="S57" s="296"/>
    </row>
    <row r="58" spans="1:19" ht="15.75" customHeight="1" hidden="1" thickBot="1">
      <c r="A58" s="189"/>
      <c r="B58" s="190"/>
      <c r="C58" s="190"/>
      <c r="D58" s="207"/>
      <c r="E58" s="208"/>
      <c r="F58" s="208"/>
      <c r="G58" s="208"/>
      <c r="H58" s="208"/>
      <c r="I58" s="208"/>
      <c r="J58" s="209"/>
      <c r="K58" s="203"/>
      <c r="L58" s="183"/>
      <c r="M58" s="204"/>
      <c r="N58" s="204"/>
      <c r="O58" s="204"/>
      <c r="P58" s="205"/>
      <c r="Q58" s="206"/>
      <c r="R58" s="203"/>
      <c r="S58" s="183"/>
    </row>
    <row r="59" spans="1:19" ht="15" customHeight="1" thickBot="1">
      <c r="A59" s="327" t="s">
        <v>398</v>
      </c>
      <c r="B59" s="328"/>
      <c r="C59" s="329"/>
      <c r="D59" s="210" t="s">
        <v>399</v>
      </c>
      <c r="E59" s="211"/>
      <c r="F59" s="211"/>
      <c r="G59" s="211"/>
      <c r="H59" s="211"/>
      <c r="I59" s="211"/>
      <c r="J59" s="212"/>
      <c r="K59" s="291">
        <v>3816</v>
      </c>
      <c r="L59" s="292"/>
      <c r="M59" s="181">
        <v>124</v>
      </c>
      <c r="N59" s="181"/>
      <c r="O59" s="181"/>
      <c r="P59" s="182">
        <f>M59+N59+O59</f>
        <v>124</v>
      </c>
      <c r="Q59" s="188">
        <v>206.22338</v>
      </c>
      <c r="R59" s="291">
        <v>3968.6</v>
      </c>
      <c r="S59" s="292"/>
    </row>
    <row r="60" spans="1:19" ht="15" customHeight="1" hidden="1" thickBot="1">
      <c r="A60" s="327" t="s">
        <v>400</v>
      </c>
      <c r="B60" s="328"/>
      <c r="C60" s="329"/>
      <c r="D60" s="213" t="s">
        <v>401</v>
      </c>
      <c r="E60" s="214"/>
      <c r="F60" s="214"/>
      <c r="G60" s="214"/>
      <c r="H60" s="214"/>
      <c r="I60" s="214"/>
      <c r="J60" s="215"/>
      <c r="K60" s="291"/>
      <c r="L60" s="292"/>
      <c r="M60" s="181"/>
      <c r="N60" s="181"/>
      <c r="O60" s="196"/>
      <c r="P60" s="182"/>
      <c r="Q60" s="188"/>
      <c r="R60" s="291"/>
      <c r="S60" s="292"/>
    </row>
    <row r="61" spans="1:19" ht="15.75" thickBot="1">
      <c r="A61" s="327" t="s">
        <v>402</v>
      </c>
      <c r="B61" s="328"/>
      <c r="C61" s="329"/>
      <c r="D61" s="210" t="s">
        <v>403</v>
      </c>
      <c r="E61" s="211"/>
      <c r="F61" s="211"/>
      <c r="G61" s="211"/>
      <c r="H61" s="211"/>
      <c r="I61" s="211"/>
      <c r="J61" s="212"/>
      <c r="K61" s="291">
        <v>36089.9</v>
      </c>
      <c r="L61" s="292"/>
      <c r="M61" s="181">
        <v>7700</v>
      </c>
      <c r="N61" s="181">
        <v>2000</v>
      </c>
      <c r="O61" s="196">
        <v>2000</v>
      </c>
      <c r="P61" s="182">
        <f>M61+N61+O61</f>
        <v>11700</v>
      </c>
      <c r="Q61" s="188">
        <v>9069.32407</v>
      </c>
      <c r="R61" s="291">
        <v>37532.5</v>
      </c>
      <c r="S61" s="292"/>
    </row>
    <row r="62" spans="1:19" ht="15" customHeight="1">
      <c r="A62" s="336" t="s">
        <v>404</v>
      </c>
      <c r="B62" s="337"/>
      <c r="C62" s="338"/>
      <c r="D62" s="330" t="s">
        <v>405</v>
      </c>
      <c r="E62" s="331"/>
      <c r="F62" s="331"/>
      <c r="G62" s="331"/>
      <c r="H62" s="331"/>
      <c r="I62" s="331"/>
      <c r="J62" s="332"/>
      <c r="K62" s="293">
        <f>K64</f>
        <v>8</v>
      </c>
      <c r="L62" s="294"/>
      <c r="M62" s="342">
        <v>17</v>
      </c>
      <c r="N62" s="342"/>
      <c r="O62" s="342"/>
      <c r="P62" s="359">
        <f>M62+N62+O62</f>
        <v>17</v>
      </c>
      <c r="Q62" s="342">
        <v>3.965</v>
      </c>
      <c r="R62" s="293">
        <f>R64</f>
        <v>10</v>
      </c>
      <c r="S62" s="294"/>
    </row>
    <row r="63" spans="1:19" ht="13.5" customHeight="1" thickBot="1">
      <c r="A63" s="339"/>
      <c r="B63" s="340"/>
      <c r="C63" s="341"/>
      <c r="D63" s="333"/>
      <c r="E63" s="334"/>
      <c r="F63" s="334"/>
      <c r="G63" s="334"/>
      <c r="H63" s="334"/>
      <c r="I63" s="334"/>
      <c r="J63" s="335"/>
      <c r="K63" s="295"/>
      <c r="L63" s="296"/>
      <c r="M63" s="342"/>
      <c r="N63" s="342"/>
      <c r="O63" s="342"/>
      <c r="P63" s="359"/>
      <c r="Q63" s="342"/>
      <c r="R63" s="295"/>
      <c r="S63" s="296"/>
    </row>
    <row r="64" spans="1:19" ht="15">
      <c r="A64" s="283" t="s">
        <v>406</v>
      </c>
      <c r="B64" s="284"/>
      <c r="C64" s="285"/>
      <c r="D64" s="193" t="s">
        <v>407</v>
      </c>
      <c r="E64" s="194"/>
      <c r="F64" s="194"/>
      <c r="G64" s="194"/>
      <c r="H64" s="194"/>
      <c r="I64" s="194"/>
      <c r="J64" s="194"/>
      <c r="K64" s="297">
        <v>8</v>
      </c>
      <c r="L64" s="298"/>
      <c r="M64" s="342">
        <v>17</v>
      </c>
      <c r="N64" s="342"/>
      <c r="O64" s="342"/>
      <c r="P64" s="359">
        <f>M64+N64+O64</f>
        <v>17</v>
      </c>
      <c r="Q64" s="342">
        <v>3.965</v>
      </c>
      <c r="R64" s="297">
        <v>10</v>
      </c>
      <c r="S64" s="298"/>
    </row>
    <row r="65" spans="1:19" ht="15">
      <c r="A65" s="324"/>
      <c r="B65" s="325"/>
      <c r="C65" s="326"/>
      <c r="D65" s="216" t="s">
        <v>408</v>
      </c>
      <c r="E65" s="214"/>
      <c r="F65" s="214"/>
      <c r="G65" s="214"/>
      <c r="H65" s="214"/>
      <c r="I65" s="214"/>
      <c r="J65" s="214"/>
      <c r="K65" s="305"/>
      <c r="L65" s="306"/>
      <c r="M65" s="342"/>
      <c r="N65" s="342"/>
      <c r="O65" s="342"/>
      <c r="P65" s="359"/>
      <c r="Q65" s="342"/>
      <c r="R65" s="305"/>
      <c r="S65" s="306"/>
    </row>
    <row r="66" spans="1:19" ht="15">
      <c r="A66" s="324"/>
      <c r="B66" s="325"/>
      <c r="C66" s="326"/>
      <c r="D66" s="216" t="s">
        <v>409</v>
      </c>
      <c r="E66" s="214"/>
      <c r="F66" s="214"/>
      <c r="G66" s="214"/>
      <c r="H66" s="214"/>
      <c r="I66" s="214"/>
      <c r="J66" s="214"/>
      <c r="K66" s="305"/>
      <c r="L66" s="306"/>
      <c r="M66" s="342"/>
      <c r="N66" s="342"/>
      <c r="O66" s="342"/>
      <c r="P66" s="359"/>
      <c r="Q66" s="342"/>
      <c r="R66" s="305"/>
      <c r="S66" s="306"/>
    </row>
    <row r="67" spans="1:19" ht="15.75" thickBot="1">
      <c r="A67" s="286"/>
      <c r="B67" s="287"/>
      <c r="C67" s="288"/>
      <c r="D67" s="217" t="s">
        <v>410</v>
      </c>
      <c r="E67" s="198"/>
      <c r="F67" s="198"/>
      <c r="G67" s="198"/>
      <c r="H67" s="198"/>
      <c r="I67" s="198"/>
      <c r="J67" s="198"/>
      <c r="K67" s="307"/>
      <c r="L67" s="308"/>
      <c r="M67" s="342"/>
      <c r="N67" s="342"/>
      <c r="O67" s="342"/>
      <c r="P67" s="359"/>
      <c r="Q67" s="342"/>
      <c r="R67" s="307"/>
      <c r="S67" s="308"/>
    </row>
    <row r="68" spans="1:19" ht="15.75">
      <c r="A68" s="336" t="s">
        <v>411</v>
      </c>
      <c r="B68" s="337"/>
      <c r="C68" s="338"/>
      <c r="D68" s="187" t="s">
        <v>412</v>
      </c>
      <c r="E68" s="185"/>
      <c r="F68" s="185"/>
      <c r="G68" s="185"/>
      <c r="H68" s="185"/>
      <c r="I68" s="185"/>
      <c r="J68" s="186"/>
      <c r="K68" s="293">
        <f>K71+K75+K83+K79</f>
        <v>1933</v>
      </c>
      <c r="L68" s="294"/>
      <c r="M68" s="342">
        <v>2183.658</v>
      </c>
      <c r="N68" s="342"/>
      <c r="O68" s="342"/>
      <c r="P68" s="359">
        <f>P71+P75+P83</f>
        <v>2913.6940000000004</v>
      </c>
      <c r="Q68" s="342">
        <v>2859.29671</v>
      </c>
      <c r="R68" s="293">
        <f>R71+R75+R83+R79</f>
        <v>1975</v>
      </c>
      <c r="S68" s="294"/>
    </row>
    <row r="69" spans="1:19" ht="15.75">
      <c r="A69" s="403"/>
      <c r="B69" s="404"/>
      <c r="C69" s="405"/>
      <c r="D69" s="218" t="s">
        <v>413</v>
      </c>
      <c r="E69" s="219"/>
      <c r="F69" s="219"/>
      <c r="G69" s="219"/>
      <c r="H69" s="219"/>
      <c r="I69" s="219"/>
      <c r="J69" s="220"/>
      <c r="K69" s="301"/>
      <c r="L69" s="302"/>
      <c r="M69" s="342"/>
      <c r="N69" s="342"/>
      <c r="O69" s="342"/>
      <c r="P69" s="359"/>
      <c r="Q69" s="342"/>
      <c r="R69" s="301"/>
      <c r="S69" s="302"/>
    </row>
    <row r="70" spans="1:19" ht="16.5" thickBot="1">
      <c r="A70" s="339"/>
      <c r="B70" s="340"/>
      <c r="C70" s="341"/>
      <c r="D70" s="192" t="s">
        <v>414</v>
      </c>
      <c r="E70" s="190"/>
      <c r="F70" s="190"/>
      <c r="G70" s="190"/>
      <c r="H70" s="190"/>
      <c r="I70" s="190"/>
      <c r="J70" s="191"/>
      <c r="K70" s="295"/>
      <c r="L70" s="296"/>
      <c r="M70" s="342"/>
      <c r="N70" s="342"/>
      <c r="O70" s="342"/>
      <c r="P70" s="359"/>
      <c r="Q70" s="342"/>
      <c r="R70" s="295"/>
      <c r="S70" s="296"/>
    </row>
    <row r="71" spans="1:19" ht="15" customHeight="1" hidden="1" thickBot="1">
      <c r="A71" s="283" t="s">
        <v>415</v>
      </c>
      <c r="B71" s="284"/>
      <c r="C71" s="285"/>
      <c r="D71" s="221" t="s">
        <v>416</v>
      </c>
      <c r="E71" s="194"/>
      <c r="F71" s="194"/>
      <c r="G71" s="194"/>
      <c r="H71" s="194"/>
      <c r="I71" s="194"/>
      <c r="J71" s="195"/>
      <c r="K71" s="309"/>
      <c r="L71" s="310"/>
      <c r="M71" s="342">
        <v>1030</v>
      </c>
      <c r="N71" s="342">
        <v>140</v>
      </c>
      <c r="O71" s="343">
        <v>140</v>
      </c>
      <c r="P71" s="359">
        <f>M71+N71+O71</f>
        <v>1310</v>
      </c>
      <c r="Q71" s="342">
        <v>1430.72931</v>
      </c>
      <c r="R71" s="309"/>
      <c r="S71" s="310"/>
    </row>
    <row r="72" spans="1:19" ht="15" customHeight="1" hidden="1" thickBot="1">
      <c r="A72" s="324"/>
      <c r="B72" s="325"/>
      <c r="C72" s="326"/>
      <c r="D72" s="216" t="s">
        <v>417</v>
      </c>
      <c r="E72" s="214"/>
      <c r="F72" s="214"/>
      <c r="G72" s="214"/>
      <c r="H72" s="214"/>
      <c r="I72" s="214"/>
      <c r="J72" s="215"/>
      <c r="K72" s="311"/>
      <c r="L72" s="312"/>
      <c r="M72" s="342"/>
      <c r="N72" s="342"/>
      <c r="O72" s="343"/>
      <c r="P72" s="359"/>
      <c r="Q72" s="342"/>
      <c r="R72" s="311"/>
      <c r="S72" s="312"/>
    </row>
    <row r="73" spans="1:19" ht="15" customHeight="1" hidden="1" thickBot="1">
      <c r="A73" s="324"/>
      <c r="B73" s="325"/>
      <c r="C73" s="326"/>
      <c r="D73" s="216" t="s">
        <v>418</v>
      </c>
      <c r="E73" s="214"/>
      <c r="F73" s="214"/>
      <c r="G73" s="214"/>
      <c r="H73" s="214"/>
      <c r="I73" s="214"/>
      <c r="J73" s="215"/>
      <c r="K73" s="311"/>
      <c r="L73" s="312"/>
      <c r="M73" s="342"/>
      <c r="N73" s="342"/>
      <c r="O73" s="343"/>
      <c r="P73" s="359"/>
      <c r="Q73" s="342"/>
      <c r="R73" s="311"/>
      <c r="S73" s="312"/>
    </row>
    <row r="74" spans="1:19" ht="15" customHeight="1" hidden="1" thickBot="1">
      <c r="A74" s="286"/>
      <c r="B74" s="287"/>
      <c r="C74" s="288"/>
      <c r="D74" s="217" t="s">
        <v>419</v>
      </c>
      <c r="E74" s="198"/>
      <c r="F74" s="198"/>
      <c r="G74" s="198"/>
      <c r="H74" s="198"/>
      <c r="I74" s="198"/>
      <c r="J74" s="199"/>
      <c r="K74" s="322"/>
      <c r="L74" s="323"/>
      <c r="M74" s="342"/>
      <c r="N74" s="342"/>
      <c r="O74" s="343"/>
      <c r="P74" s="359"/>
      <c r="Q74" s="342"/>
      <c r="R74" s="322"/>
      <c r="S74" s="323"/>
    </row>
    <row r="75" spans="1:19" ht="15" customHeight="1" hidden="1" thickBot="1">
      <c r="A75" s="283" t="s">
        <v>420</v>
      </c>
      <c r="B75" s="284"/>
      <c r="C75" s="285"/>
      <c r="D75" s="193" t="s">
        <v>421</v>
      </c>
      <c r="E75" s="194"/>
      <c r="F75" s="194"/>
      <c r="G75" s="194"/>
      <c r="H75" s="194"/>
      <c r="I75" s="194"/>
      <c r="J75" s="195"/>
      <c r="K75" s="297"/>
      <c r="L75" s="298"/>
      <c r="M75" s="342">
        <v>928.55</v>
      </c>
      <c r="N75" s="342">
        <v>200</v>
      </c>
      <c r="O75" s="343">
        <v>200</v>
      </c>
      <c r="P75" s="359">
        <f>M75+N75+O75</f>
        <v>1328.55</v>
      </c>
      <c r="Q75" s="342">
        <v>1007.7294</v>
      </c>
      <c r="R75" s="297"/>
      <c r="S75" s="298"/>
    </row>
    <row r="76" spans="1:19" ht="14.25" customHeight="1" hidden="1">
      <c r="A76" s="324"/>
      <c r="B76" s="325"/>
      <c r="C76" s="326"/>
      <c r="D76" s="216" t="s">
        <v>422</v>
      </c>
      <c r="E76" s="214"/>
      <c r="F76" s="214"/>
      <c r="G76" s="214"/>
      <c r="H76" s="214"/>
      <c r="I76" s="214"/>
      <c r="J76" s="215"/>
      <c r="K76" s="305"/>
      <c r="L76" s="306"/>
      <c r="M76" s="342"/>
      <c r="N76" s="342"/>
      <c r="O76" s="343"/>
      <c r="P76" s="359"/>
      <c r="Q76" s="342"/>
      <c r="R76" s="305"/>
      <c r="S76" s="306"/>
    </row>
    <row r="77" spans="1:19" ht="15.75" customHeight="1" hidden="1">
      <c r="A77" s="324"/>
      <c r="B77" s="325"/>
      <c r="C77" s="326"/>
      <c r="D77" s="216" t="s">
        <v>423</v>
      </c>
      <c r="E77" s="214"/>
      <c r="F77" s="214"/>
      <c r="G77" s="214"/>
      <c r="H77" s="214"/>
      <c r="I77" s="214"/>
      <c r="J77" s="215"/>
      <c r="K77" s="305"/>
      <c r="L77" s="306"/>
      <c r="M77" s="342"/>
      <c r="N77" s="342"/>
      <c r="O77" s="343"/>
      <c r="P77" s="359"/>
      <c r="Q77" s="342"/>
      <c r="R77" s="305"/>
      <c r="S77" s="306"/>
    </row>
    <row r="78" spans="1:19" ht="15.75" customHeight="1" hidden="1" thickBot="1">
      <c r="A78" s="286"/>
      <c r="B78" s="287"/>
      <c r="C78" s="288"/>
      <c r="D78" s="217" t="s">
        <v>424</v>
      </c>
      <c r="E78" s="198"/>
      <c r="F78" s="198"/>
      <c r="G78" s="198"/>
      <c r="H78" s="198"/>
      <c r="I78" s="198"/>
      <c r="J78" s="199"/>
      <c r="K78" s="307"/>
      <c r="L78" s="308"/>
      <c r="M78" s="342"/>
      <c r="N78" s="342"/>
      <c r="O78" s="343"/>
      <c r="P78" s="359"/>
      <c r="Q78" s="342"/>
      <c r="R78" s="307"/>
      <c r="S78" s="308"/>
    </row>
    <row r="79" spans="1:19" ht="15">
      <c r="A79" s="283" t="s">
        <v>425</v>
      </c>
      <c r="B79" s="284"/>
      <c r="C79" s="285"/>
      <c r="D79" s="222"/>
      <c r="E79" s="214"/>
      <c r="F79" s="214"/>
      <c r="G79" s="214"/>
      <c r="H79" s="214"/>
      <c r="I79" s="214"/>
      <c r="J79" s="215"/>
      <c r="K79" s="297">
        <v>1035</v>
      </c>
      <c r="L79" s="298"/>
      <c r="M79" s="342">
        <v>928.55</v>
      </c>
      <c r="N79" s="342">
        <v>200</v>
      </c>
      <c r="O79" s="343">
        <v>200</v>
      </c>
      <c r="P79" s="359">
        <f>M79+N79+O79</f>
        <v>1328.55</v>
      </c>
      <c r="Q79" s="342">
        <v>1007.7294</v>
      </c>
      <c r="R79" s="297">
        <v>1040</v>
      </c>
      <c r="S79" s="298"/>
    </row>
    <row r="80" spans="1:19" ht="14.25" customHeight="1">
      <c r="A80" s="324"/>
      <c r="B80" s="325"/>
      <c r="C80" s="326"/>
      <c r="D80" s="223" t="s">
        <v>426</v>
      </c>
      <c r="E80" s="214"/>
      <c r="F80" s="214"/>
      <c r="G80" s="214"/>
      <c r="H80" s="214"/>
      <c r="I80" s="214"/>
      <c r="J80" s="215"/>
      <c r="K80" s="305"/>
      <c r="L80" s="306"/>
      <c r="M80" s="342"/>
      <c r="N80" s="342"/>
      <c r="O80" s="343"/>
      <c r="P80" s="359"/>
      <c r="Q80" s="342"/>
      <c r="R80" s="305"/>
      <c r="S80" s="306"/>
    </row>
    <row r="81" spans="1:19" ht="15.75" customHeight="1">
      <c r="A81" s="324"/>
      <c r="B81" s="325"/>
      <c r="C81" s="326"/>
      <c r="D81" s="223" t="s">
        <v>427</v>
      </c>
      <c r="E81" s="214"/>
      <c r="F81" s="214"/>
      <c r="G81" s="214"/>
      <c r="H81" s="214"/>
      <c r="I81" s="214"/>
      <c r="J81" s="215"/>
      <c r="K81" s="305"/>
      <c r="L81" s="306"/>
      <c r="M81" s="342"/>
      <c r="N81" s="342"/>
      <c r="O81" s="343"/>
      <c r="P81" s="359"/>
      <c r="Q81" s="342"/>
      <c r="R81" s="305"/>
      <c r="S81" s="306"/>
    </row>
    <row r="82" spans="1:19" ht="15.75" customHeight="1" thickBot="1">
      <c r="A82" s="286"/>
      <c r="B82" s="287"/>
      <c r="C82" s="288"/>
      <c r="D82" s="224"/>
      <c r="E82" s="198"/>
      <c r="F82" s="198"/>
      <c r="G82" s="198"/>
      <c r="H82" s="198"/>
      <c r="I82" s="198"/>
      <c r="J82" s="199"/>
      <c r="K82" s="307"/>
      <c r="L82" s="308"/>
      <c r="M82" s="342"/>
      <c r="N82" s="342"/>
      <c r="O82" s="343"/>
      <c r="P82" s="359"/>
      <c r="Q82" s="342"/>
      <c r="R82" s="307"/>
      <c r="S82" s="308"/>
    </row>
    <row r="83" spans="1:19" ht="15" customHeight="1">
      <c r="A83" s="283" t="s">
        <v>428</v>
      </c>
      <c r="B83" s="284"/>
      <c r="C83" s="285"/>
      <c r="D83" s="221" t="s">
        <v>429</v>
      </c>
      <c r="E83" s="194"/>
      <c r="F83" s="194"/>
      <c r="G83" s="194"/>
      <c r="H83" s="194"/>
      <c r="I83" s="194"/>
      <c r="J83" s="195"/>
      <c r="K83" s="297">
        <v>898</v>
      </c>
      <c r="L83" s="298"/>
      <c r="M83" s="356">
        <v>225.108</v>
      </c>
      <c r="N83" s="374">
        <f>24.9+0.118</f>
        <v>25.017999999999997</v>
      </c>
      <c r="O83" s="388">
        <v>25.018</v>
      </c>
      <c r="P83" s="385">
        <f>M83+N83+O83</f>
        <v>275.144</v>
      </c>
      <c r="Q83" s="374">
        <v>420.838</v>
      </c>
      <c r="R83" s="297">
        <v>935</v>
      </c>
      <c r="S83" s="298"/>
    </row>
    <row r="84" spans="1:19" ht="12.75" customHeight="1">
      <c r="A84" s="324"/>
      <c r="B84" s="325"/>
      <c r="C84" s="326"/>
      <c r="D84" s="216" t="s">
        <v>430</v>
      </c>
      <c r="E84" s="214"/>
      <c r="F84" s="214"/>
      <c r="G84" s="214"/>
      <c r="H84" s="214"/>
      <c r="I84" s="214"/>
      <c r="J84" s="215"/>
      <c r="K84" s="305"/>
      <c r="L84" s="306"/>
      <c r="M84" s="357"/>
      <c r="N84" s="384"/>
      <c r="O84" s="389"/>
      <c r="P84" s="386"/>
      <c r="Q84" s="384"/>
      <c r="R84" s="305"/>
      <c r="S84" s="306"/>
    </row>
    <row r="85" spans="1:19" ht="12.75" customHeight="1">
      <c r="A85" s="324"/>
      <c r="B85" s="325"/>
      <c r="C85" s="326"/>
      <c r="D85" s="216" t="s">
        <v>431</v>
      </c>
      <c r="E85" s="214"/>
      <c r="F85" s="214"/>
      <c r="G85" s="214"/>
      <c r="H85" s="214"/>
      <c r="I85" s="214"/>
      <c r="J85" s="215"/>
      <c r="K85" s="305"/>
      <c r="L85" s="306"/>
      <c r="M85" s="357"/>
      <c r="N85" s="384"/>
      <c r="O85" s="389"/>
      <c r="P85" s="386"/>
      <c r="Q85" s="384"/>
      <c r="R85" s="305"/>
      <c r="S85" s="306"/>
    </row>
    <row r="86" spans="1:19" ht="12.75" customHeight="1" thickBot="1">
      <c r="A86" s="286"/>
      <c r="B86" s="287"/>
      <c r="C86" s="288"/>
      <c r="D86" s="217" t="s">
        <v>432</v>
      </c>
      <c r="E86" s="198"/>
      <c r="F86" s="198"/>
      <c r="G86" s="198"/>
      <c r="H86" s="198"/>
      <c r="I86" s="198"/>
      <c r="J86" s="199"/>
      <c r="K86" s="307"/>
      <c r="L86" s="308"/>
      <c r="M86" s="358"/>
      <c r="N86" s="361"/>
      <c r="O86" s="390"/>
      <c r="P86" s="387"/>
      <c r="Q86" s="361"/>
      <c r="R86" s="307"/>
      <c r="S86" s="308"/>
    </row>
    <row r="87" spans="1:19" ht="15.75">
      <c r="A87" s="336" t="s">
        <v>433</v>
      </c>
      <c r="B87" s="337"/>
      <c r="C87" s="338"/>
      <c r="D87" s="184" t="s">
        <v>434</v>
      </c>
      <c r="E87" s="185"/>
      <c r="F87" s="185"/>
      <c r="G87" s="185"/>
      <c r="H87" s="185"/>
      <c r="I87" s="185"/>
      <c r="J87" s="186"/>
      <c r="K87" s="293">
        <f>K89+K92</f>
        <v>10.6</v>
      </c>
      <c r="L87" s="294"/>
      <c r="M87" s="342">
        <v>97</v>
      </c>
      <c r="N87" s="342"/>
      <c r="O87" s="342"/>
      <c r="P87" s="359">
        <f>P89+P92</f>
        <v>125</v>
      </c>
      <c r="Q87" s="342">
        <v>435.29176</v>
      </c>
      <c r="R87" s="293">
        <f>R89+R92</f>
        <v>11.1</v>
      </c>
      <c r="S87" s="294"/>
    </row>
    <row r="88" spans="1:19" ht="16.5" thickBot="1">
      <c r="A88" s="339"/>
      <c r="B88" s="340"/>
      <c r="C88" s="341"/>
      <c r="D88" s="189" t="s">
        <v>435</v>
      </c>
      <c r="E88" s="190"/>
      <c r="F88" s="190"/>
      <c r="G88" s="190"/>
      <c r="H88" s="190"/>
      <c r="I88" s="190"/>
      <c r="J88" s="191"/>
      <c r="K88" s="295"/>
      <c r="L88" s="296"/>
      <c r="M88" s="342"/>
      <c r="N88" s="342"/>
      <c r="O88" s="342"/>
      <c r="P88" s="359"/>
      <c r="Q88" s="342"/>
      <c r="R88" s="295"/>
      <c r="S88" s="296"/>
    </row>
    <row r="89" spans="1:19" ht="15" customHeight="1" hidden="1">
      <c r="A89" s="283" t="s">
        <v>436</v>
      </c>
      <c r="B89" s="284"/>
      <c r="C89" s="285"/>
      <c r="D89" s="221" t="s">
        <v>437</v>
      </c>
      <c r="E89" s="194"/>
      <c r="F89" s="194"/>
      <c r="G89" s="194"/>
      <c r="H89" s="194"/>
      <c r="I89" s="194"/>
      <c r="J89" s="195"/>
      <c r="K89" s="297"/>
      <c r="L89" s="315"/>
      <c r="M89" s="342">
        <v>69</v>
      </c>
      <c r="N89" s="342">
        <v>7</v>
      </c>
      <c r="O89" s="342">
        <v>7</v>
      </c>
      <c r="P89" s="359">
        <f>M89+N89+O89</f>
        <v>83</v>
      </c>
      <c r="Q89" s="342">
        <v>0.5</v>
      </c>
      <c r="R89" s="297"/>
      <c r="S89" s="315"/>
    </row>
    <row r="90" spans="1:19" ht="15" customHeight="1" hidden="1">
      <c r="A90" s="324"/>
      <c r="B90" s="325"/>
      <c r="C90" s="326"/>
      <c r="D90" s="216" t="s">
        <v>438</v>
      </c>
      <c r="E90" s="214"/>
      <c r="F90" s="214"/>
      <c r="G90" s="214"/>
      <c r="H90" s="214"/>
      <c r="I90" s="214"/>
      <c r="J90" s="215"/>
      <c r="K90" s="316"/>
      <c r="L90" s="317"/>
      <c r="M90" s="342"/>
      <c r="N90" s="342"/>
      <c r="O90" s="342"/>
      <c r="P90" s="359"/>
      <c r="Q90" s="342"/>
      <c r="R90" s="316"/>
      <c r="S90" s="317"/>
    </row>
    <row r="91" spans="1:19" ht="6.75" customHeight="1" hidden="1">
      <c r="A91" s="350"/>
      <c r="B91" s="351"/>
      <c r="C91" s="352"/>
      <c r="D91" s="225"/>
      <c r="E91" s="226"/>
      <c r="F91" s="226"/>
      <c r="G91" s="226"/>
      <c r="H91" s="226"/>
      <c r="I91" s="226"/>
      <c r="J91" s="227"/>
      <c r="K91" s="318"/>
      <c r="L91" s="319"/>
      <c r="M91" s="342"/>
      <c r="N91" s="342"/>
      <c r="O91" s="342"/>
      <c r="P91" s="359"/>
      <c r="Q91" s="342"/>
      <c r="R91" s="318"/>
      <c r="S91" s="319"/>
    </row>
    <row r="92" spans="1:19" ht="15.75" thickBot="1">
      <c r="A92" s="353" t="s">
        <v>439</v>
      </c>
      <c r="B92" s="354"/>
      <c r="C92" s="355"/>
      <c r="D92" s="216" t="s">
        <v>440</v>
      </c>
      <c r="E92" s="214"/>
      <c r="F92" s="214"/>
      <c r="G92" s="214"/>
      <c r="H92" s="214"/>
      <c r="I92" s="214"/>
      <c r="J92" s="215"/>
      <c r="K92" s="320">
        <v>10.6</v>
      </c>
      <c r="L92" s="321"/>
      <c r="M92" s="181">
        <v>28</v>
      </c>
      <c r="N92" s="181">
        <v>7</v>
      </c>
      <c r="O92" s="181">
        <v>7</v>
      </c>
      <c r="P92" s="182">
        <f>M92+N92+O92</f>
        <v>42</v>
      </c>
      <c r="Q92" s="181">
        <v>434.79176</v>
      </c>
      <c r="R92" s="320">
        <v>11.1</v>
      </c>
      <c r="S92" s="321"/>
    </row>
    <row r="93" spans="1:19" ht="15.75">
      <c r="A93" s="336" t="s">
        <v>441</v>
      </c>
      <c r="B93" s="337"/>
      <c r="C93" s="338"/>
      <c r="D93" s="187" t="s">
        <v>442</v>
      </c>
      <c r="E93" s="185"/>
      <c r="F93" s="185"/>
      <c r="G93" s="185"/>
      <c r="H93" s="185"/>
      <c r="I93" s="185"/>
      <c r="J93" s="186"/>
      <c r="K93" s="293">
        <f>K96+K101+K95</f>
        <v>1540</v>
      </c>
      <c r="L93" s="294"/>
      <c r="M93" s="342">
        <v>530</v>
      </c>
      <c r="N93" s="342"/>
      <c r="O93" s="342"/>
      <c r="P93" s="359">
        <f>P95+P96+P101</f>
        <v>590</v>
      </c>
      <c r="Q93" s="342">
        <v>375.10428</v>
      </c>
      <c r="R93" s="293">
        <f>R96+R101+R95</f>
        <v>755</v>
      </c>
      <c r="S93" s="294"/>
    </row>
    <row r="94" spans="1:19" ht="16.5" thickBot="1">
      <c r="A94" s="339"/>
      <c r="B94" s="340"/>
      <c r="C94" s="341"/>
      <c r="D94" s="192" t="s">
        <v>443</v>
      </c>
      <c r="E94" s="190"/>
      <c r="F94" s="190"/>
      <c r="G94" s="190"/>
      <c r="H94" s="190"/>
      <c r="I94" s="190"/>
      <c r="J94" s="191"/>
      <c r="K94" s="295"/>
      <c r="L94" s="296"/>
      <c r="M94" s="374"/>
      <c r="N94" s="374"/>
      <c r="O94" s="374"/>
      <c r="P94" s="385"/>
      <c r="Q94" s="374"/>
      <c r="R94" s="295"/>
      <c r="S94" s="296"/>
    </row>
    <row r="95" spans="1:19" ht="15" customHeight="1" hidden="1">
      <c r="A95" s="378" t="s">
        <v>444</v>
      </c>
      <c r="B95" s="379"/>
      <c r="C95" s="380"/>
      <c r="D95" s="228" t="s">
        <v>445</v>
      </c>
      <c r="E95" s="229"/>
      <c r="F95" s="229"/>
      <c r="G95" s="229"/>
      <c r="H95" s="229"/>
      <c r="I95" s="229"/>
      <c r="J95" s="230"/>
      <c r="K95" s="303"/>
      <c r="L95" s="304"/>
      <c r="M95" s="231"/>
      <c r="N95" s="232"/>
      <c r="O95" s="232"/>
      <c r="P95" s="233"/>
      <c r="Q95" s="234">
        <v>62.085</v>
      </c>
      <c r="R95" s="303"/>
      <c r="S95" s="304"/>
    </row>
    <row r="96" spans="1:19" ht="15">
      <c r="A96" s="400" t="s">
        <v>446</v>
      </c>
      <c r="B96" s="401"/>
      <c r="C96" s="402"/>
      <c r="D96" s="216" t="s">
        <v>447</v>
      </c>
      <c r="E96" s="214"/>
      <c r="F96" s="214"/>
      <c r="G96" s="214"/>
      <c r="H96" s="214"/>
      <c r="I96" s="214"/>
      <c r="J96" s="215"/>
      <c r="K96" s="305">
        <v>1540</v>
      </c>
      <c r="L96" s="306"/>
      <c r="M96" s="361">
        <v>190</v>
      </c>
      <c r="N96" s="361">
        <v>30</v>
      </c>
      <c r="O96" s="361">
        <v>30</v>
      </c>
      <c r="P96" s="387">
        <f>M96+N96+O96</f>
        <v>250</v>
      </c>
      <c r="Q96" s="361">
        <v>243.4375</v>
      </c>
      <c r="R96" s="305">
        <v>755</v>
      </c>
      <c r="S96" s="306"/>
    </row>
    <row r="97" spans="1:19" ht="15">
      <c r="A97" s="324"/>
      <c r="B97" s="325"/>
      <c r="C97" s="326"/>
      <c r="D97" s="216" t="s">
        <v>448</v>
      </c>
      <c r="E97" s="214"/>
      <c r="F97" s="214"/>
      <c r="G97" s="214"/>
      <c r="H97" s="214"/>
      <c r="I97" s="214"/>
      <c r="J97" s="215"/>
      <c r="K97" s="305"/>
      <c r="L97" s="306"/>
      <c r="M97" s="342"/>
      <c r="N97" s="342"/>
      <c r="O97" s="342"/>
      <c r="P97" s="359"/>
      <c r="Q97" s="342"/>
      <c r="R97" s="305"/>
      <c r="S97" s="306"/>
    </row>
    <row r="98" spans="1:19" ht="15">
      <c r="A98" s="324"/>
      <c r="B98" s="325"/>
      <c r="C98" s="326"/>
      <c r="D98" s="216" t="s">
        <v>449</v>
      </c>
      <c r="E98" s="214"/>
      <c r="F98" s="214"/>
      <c r="G98" s="214"/>
      <c r="H98" s="214"/>
      <c r="I98" s="214"/>
      <c r="J98" s="215"/>
      <c r="K98" s="305"/>
      <c r="L98" s="306"/>
      <c r="M98" s="342"/>
      <c r="N98" s="342"/>
      <c r="O98" s="342"/>
      <c r="P98" s="359"/>
      <c r="Q98" s="342"/>
      <c r="R98" s="305"/>
      <c r="S98" s="306"/>
    </row>
    <row r="99" spans="1:19" ht="15">
      <c r="A99" s="324"/>
      <c r="B99" s="325"/>
      <c r="C99" s="326"/>
      <c r="D99" s="216" t="s">
        <v>450</v>
      </c>
      <c r="E99" s="214"/>
      <c r="F99" s="214"/>
      <c r="G99" s="214"/>
      <c r="H99" s="214"/>
      <c r="I99" s="214"/>
      <c r="J99" s="215"/>
      <c r="K99" s="305"/>
      <c r="L99" s="306"/>
      <c r="M99" s="342"/>
      <c r="N99" s="342"/>
      <c r="O99" s="342"/>
      <c r="P99" s="359"/>
      <c r="Q99" s="342"/>
      <c r="R99" s="305"/>
      <c r="S99" s="306"/>
    </row>
    <row r="100" spans="1:19" ht="15.75" thickBot="1">
      <c r="A100" s="286"/>
      <c r="B100" s="287"/>
      <c r="C100" s="288"/>
      <c r="D100" s="217" t="s">
        <v>451</v>
      </c>
      <c r="E100" s="198"/>
      <c r="F100" s="198"/>
      <c r="G100" s="198"/>
      <c r="H100" s="198"/>
      <c r="I100" s="198"/>
      <c r="J100" s="199"/>
      <c r="K100" s="307"/>
      <c r="L100" s="308"/>
      <c r="M100" s="342"/>
      <c r="N100" s="342"/>
      <c r="O100" s="342"/>
      <c r="P100" s="359"/>
      <c r="Q100" s="342"/>
      <c r="R100" s="307"/>
      <c r="S100" s="308"/>
    </row>
    <row r="101" spans="1:19" ht="15" customHeight="1" hidden="1" thickBot="1">
      <c r="A101" s="283" t="s">
        <v>452</v>
      </c>
      <c r="B101" s="284"/>
      <c r="C101" s="285"/>
      <c r="D101" s="216" t="s">
        <v>453</v>
      </c>
      <c r="E101" s="214"/>
      <c r="F101" s="214"/>
      <c r="G101" s="214"/>
      <c r="H101" s="214"/>
      <c r="I101" s="214"/>
      <c r="J101" s="215"/>
      <c r="K101" s="309"/>
      <c r="L101" s="310"/>
      <c r="M101" s="342">
        <v>340</v>
      </c>
      <c r="N101" s="342"/>
      <c r="O101" s="342"/>
      <c r="P101" s="359">
        <f>M101+N101+O101</f>
        <v>340</v>
      </c>
      <c r="Q101" s="342">
        <v>69.58178</v>
      </c>
      <c r="R101" s="309"/>
      <c r="S101" s="310"/>
    </row>
    <row r="102" spans="1:19" ht="15" customHeight="1" hidden="1" thickBot="1">
      <c r="A102" s="324"/>
      <c r="B102" s="325"/>
      <c r="C102" s="326"/>
      <c r="D102" s="216" t="s">
        <v>454</v>
      </c>
      <c r="E102" s="214"/>
      <c r="F102" s="214"/>
      <c r="G102" s="214"/>
      <c r="H102" s="214"/>
      <c r="I102" s="214"/>
      <c r="J102" s="215"/>
      <c r="K102" s="311"/>
      <c r="L102" s="312"/>
      <c r="M102" s="342"/>
      <c r="N102" s="342"/>
      <c r="O102" s="342"/>
      <c r="P102" s="359"/>
      <c r="Q102" s="342"/>
      <c r="R102" s="311"/>
      <c r="S102" s="312"/>
    </row>
    <row r="103" spans="1:19" ht="15" customHeight="1" hidden="1" thickBot="1">
      <c r="A103" s="324"/>
      <c r="B103" s="325"/>
      <c r="C103" s="326"/>
      <c r="D103" s="216" t="s">
        <v>455</v>
      </c>
      <c r="E103" s="214"/>
      <c r="F103" s="214"/>
      <c r="G103" s="214"/>
      <c r="H103" s="214"/>
      <c r="I103" s="214"/>
      <c r="J103" s="215"/>
      <c r="K103" s="311"/>
      <c r="L103" s="312"/>
      <c r="M103" s="342"/>
      <c r="N103" s="342"/>
      <c r="O103" s="342"/>
      <c r="P103" s="359"/>
      <c r="Q103" s="342"/>
      <c r="R103" s="311"/>
      <c r="S103" s="312"/>
    </row>
    <row r="104" spans="1:19" ht="15.75" customHeight="1" hidden="1" thickBot="1">
      <c r="A104" s="213"/>
      <c r="B104" s="214"/>
      <c r="C104" s="215"/>
      <c r="D104" s="216"/>
      <c r="E104" s="214"/>
      <c r="F104" s="214"/>
      <c r="G104" s="214"/>
      <c r="H104" s="214"/>
      <c r="I104" s="214"/>
      <c r="J104" s="215"/>
      <c r="K104" s="311"/>
      <c r="L104" s="312"/>
      <c r="M104" s="181"/>
      <c r="N104" s="181"/>
      <c r="O104" s="181"/>
      <c r="P104" s="182"/>
      <c r="Q104" s="188"/>
      <c r="R104" s="311"/>
      <c r="S104" s="312"/>
    </row>
    <row r="105" spans="1:19" ht="15.75" customHeight="1">
      <c r="A105" s="336" t="s">
        <v>456</v>
      </c>
      <c r="B105" s="337"/>
      <c r="C105" s="338"/>
      <c r="D105" s="330" t="s">
        <v>457</v>
      </c>
      <c r="E105" s="331"/>
      <c r="F105" s="331"/>
      <c r="G105" s="331"/>
      <c r="H105" s="331"/>
      <c r="I105" s="331"/>
      <c r="J105" s="332"/>
      <c r="K105" s="293">
        <f>K107</f>
        <v>10</v>
      </c>
      <c r="L105" s="294"/>
      <c r="M105" s="181"/>
      <c r="N105" s="181"/>
      <c r="O105" s="181"/>
      <c r="P105" s="182"/>
      <c r="Q105" s="188"/>
      <c r="R105" s="293">
        <f>R107</f>
        <v>11</v>
      </c>
      <c r="S105" s="294"/>
    </row>
    <row r="106" spans="1:19" ht="15.75" customHeight="1" thickBot="1">
      <c r="A106" s="339"/>
      <c r="B106" s="340"/>
      <c r="C106" s="341"/>
      <c r="D106" s="333"/>
      <c r="E106" s="334"/>
      <c r="F106" s="334"/>
      <c r="G106" s="334"/>
      <c r="H106" s="334"/>
      <c r="I106" s="334"/>
      <c r="J106" s="335"/>
      <c r="K106" s="313"/>
      <c r="L106" s="314"/>
      <c r="M106" s="181"/>
      <c r="N106" s="181"/>
      <c r="O106" s="181"/>
      <c r="P106" s="182"/>
      <c r="Q106" s="188"/>
      <c r="R106" s="313"/>
      <c r="S106" s="314"/>
    </row>
    <row r="107" spans="1:19" ht="15.75" customHeight="1">
      <c r="A107" s="283" t="s">
        <v>458</v>
      </c>
      <c r="B107" s="284"/>
      <c r="C107" s="285"/>
      <c r="D107" s="410" t="s">
        <v>459</v>
      </c>
      <c r="E107" s="411"/>
      <c r="F107" s="411"/>
      <c r="G107" s="411"/>
      <c r="H107" s="411"/>
      <c r="I107" s="411"/>
      <c r="J107" s="412"/>
      <c r="K107" s="297">
        <v>10</v>
      </c>
      <c r="L107" s="298"/>
      <c r="M107" s="181"/>
      <c r="N107" s="181"/>
      <c r="O107" s="181"/>
      <c r="P107" s="182"/>
      <c r="Q107" s="188"/>
      <c r="R107" s="297">
        <v>11</v>
      </c>
      <c r="S107" s="298"/>
    </row>
    <row r="108" spans="1:19" ht="27" customHeight="1" thickBot="1">
      <c r="A108" s="286"/>
      <c r="B108" s="287"/>
      <c r="C108" s="288"/>
      <c r="D108" s="413"/>
      <c r="E108" s="414"/>
      <c r="F108" s="414"/>
      <c r="G108" s="414"/>
      <c r="H108" s="414"/>
      <c r="I108" s="414"/>
      <c r="J108" s="415"/>
      <c r="K108" s="299"/>
      <c r="L108" s="300"/>
      <c r="M108" s="181"/>
      <c r="N108" s="181"/>
      <c r="O108" s="181"/>
      <c r="P108" s="182"/>
      <c r="Q108" s="188"/>
      <c r="R108" s="299"/>
      <c r="S108" s="300"/>
    </row>
    <row r="109" spans="1:19" ht="15.75">
      <c r="A109" s="362" t="s">
        <v>460</v>
      </c>
      <c r="B109" s="363"/>
      <c r="C109" s="364"/>
      <c r="D109" s="184"/>
      <c r="E109" s="185"/>
      <c r="F109" s="185"/>
      <c r="G109" s="185"/>
      <c r="H109" s="185"/>
      <c r="I109" s="185"/>
      <c r="J109" s="186"/>
      <c r="K109" s="293">
        <f>K111</f>
        <v>21</v>
      </c>
      <c r="L109" s="294"/>
      <c r="M109" s="342">
        <v>90</v>
      </c>
      <c r="N109" s="342"/>
      <c r="O109" s="342"/>
      <c r="P109" s="359">
        <f>P111</f>
        <v>150</v>
      </c>
      <c r="Q109" s="342">
        <v>129.83756</v>
      </c>
      <c r="R109" s="293">
        <f>R111</f>
        <v>22</v>
      </c>
      <c r="S109" s="294"/>
    </row>
    <row r="110" spans="1:19" ht="16.5" thickBot="1">
      <c r="A110" s="365"/>
      <c r="B110" s="366"/>
      <c r="C110" s="367"/>
      <c r="D110" s="235" t="s">
        <v>461</v>
      </c>
      <c r="E110" s="236"/>
      <c r="F110" s="236"/>
      <c r="G110" s="236"/>
      <c r="H110" s="236"/>
      <c r="I110" s="236"/>
      <c r="J110" s="237"/>
      <c r="K110" s="313"/>
      <c r="L110" s="314"/>
      <c r="M110" s="342"/>
      <c r="N110" s="342"/>
      <c r="O110" s="342"/>
      <c r="P110" s="359"/>
      <c r="Q110" s="342"/>
      <c r="R110" s="313"/>
      <c r="S110" s="314"/>
    </row>
    <row r="111" spans="1:19" ht="15.75">
      <c r="A111" s="280" t="s">
        <v>462</v>
      </c>
      <c r="B111" s="281"/>
      <c r="C111" s="282"/>
      <c r="D111" s="184"/>
      <c r="E111" s="185"/>
      <c r="F111" s="185"/>
      <c r="G111" s="185"/>
      <c r="H111" s="185"/>
      <c r="I111" s="185"/>
      <c r="J111" s="186"/>
      <c r="K111" s="297">
        <v>21</v>
      </c>
      <c r="L111" s="298"/>
      <c r="M111" s="342">
        <v>90</v>
      </c>
      <c r="N111" s="342">
        <v>30</v>
      </c>
      <c r="O111" s="342">
        <v>30</v>
      </c>
      <c r="P111" s="359">
        <f>M111+N111+O111</f>
        <v>150</v>
      </c>
      <c r="Q111" s="342">
        <v>117.42056</v>
      </c>
      <c r="R111" s="297">
        <v>22</v>
      </c>
      <c r="S111" s="298"/>
    </row>
    <row r="112" spans="1:19" ht="16.5" thickBot="1">
      <c r="A112" s="271"/>
      <c r="B112" s="272"/>
      <c r="C112" s="273"/>
      <c r="D112" s="238" t="s">
        <v>463</v>
      </c>
      <c r="E112" s="236"/>
      <c r="F112" s="236"/>
      <c r="G112" s="236"/>
      <c r="H112" s="236"/>
      <c r="I112" s="236"/>
      <c r="J112" s="237"/>
      <c r="K112" s="299"/>
      <c r="L112" s="300"/>
      <c r="M112" s="342"/>
      <c r="N112" s="342"/>
      <c r="O112" s="342"/>
      <c r="P112" s="359"/>
      <c r="Q112" s="342"/>
      <c r="R112" s="299"/>
      <c r="S112" s="300"/>
    </row>
    <row r="113" spans="1:19" ht="15" customHeight="1">
      <c r="A113" s="362" t="s">
        <v>464</v>
      </c>
      <c r="B113" s="363"/>
      <c r="C113" s="364"/>
      <c r="D113" s="184"/>
      <c r="E113" s="185"/>
      <c r="F113" s="185"/>
      <c r="G113" s="185"/>
      <c r="H113" s="185"/>
      <c r="I113" s="185"/>
      <c r="J113" s="186"/>
      <c r="K113" s="293">
        <f>K116+K121+K122+K123+K125+K117+L118+K124+K120+K119</f>
        <v>810.5</v>
      </c>
      <c r="L113" s="294"/>
      <c r="M113" s="342">
        <v>8484.062</v>
      </c>
      <c r="N113" s="342"/>
      <c r="O113" s="342"/>
      <c r="P113" s="359">
        <f>P116+P121+P122+P123+P125</f>
        <v>8524.062</v>
      </c>
      <c r="Q113" s="342">
        <v>3580.94595</v>
      </c>
      <c r="R113" s="293">
        <f>R116+R121+R122+R123+R125+R117+S118+R124+R120+R119</f>
        <v>818.5</v>
      </c>
      <c r="S113" s="294"/>
    </row>
    <row r="114" spans="1:19" ht="15" customHeight="1">
      <c r="A114" s="375"/>
      <c r="B114" s="376"/>
      <c r="C114" s="377"/>
      <c r="D114" s="239" t="s">
        <v>465</v>
      </c>
      <c r="E114" s="219"/>
      <c r="F114" s="219"/>
      <c r="G114" s="219"/>
      <c r="H114" s="219"/>
      <c r="I114" s="219"/>
      <c r="J114" s="220"/>
      <c r="K114" s="301"/>
      <c r="L114" s="302"/>
      <c r="M114" s="342"/>
      <c r="N114" s="342"/>
      <c r="O114" s="342"/>
      <c r="P114" s="359"/>
      <c r="Q114" s="342"/>
      <c r="R114" s="301"/>
      <c r="S114" s="302"/>
    </row>
    <row r="115" spans="1:19" ht="0.75" customHeight="1" thickBot="1">
      <c r="A115" s="189"/>
      <c r="B115" s="190"/>
      <c r="C115" s="191"/>
      <c r="D115" s="189"/>
      <c r="E115" s="190"/>
      <c r="F115" s="190"/>
      <c r="G115" s="190"/>
      <c r="H115" s="190"/>
      <c r="I115" s="190"/>
      <c r="J115" s="191"/>
      <c r="K115" s="295"/>
      <c r="L115" s="296"/>
      <c r="M115" s="181"/>
      <c r="N115" s="181"/>
      <c r="O115" s="181"/>
      <c r="P115" s="182"/>
      <c r="Q115" s="188"/>
      <c r="R115" s="295"/>
      <c r="S115" s="296"/>
    </row>
    <row r="116" spans="1:19" ht="34.5" customHeight="1" hidden="1" thickBot="1">
      <c r="A116" s="371" t="s">
        <v>466</v>
      </c>
      <c r="B116" s="372"/>
      <c r="C116" s="373"/>
      <c r="D116" s="381" t="s">
        <v>467</v>
      </c>
      <c r="E116" s="382"/>
      <c r="F116" s="382"/>
      <c r="G116" s="382"/>
      <c r="H116" s="382"/>
      <c r="I116" s="382"/>
      <c r="J116" s="383"/>
      <c r="K116" s="291"/>
      <c r="L116" s="292"/>
      <c r="M116" s="181">
        <v>6410.5</v>
      </c>
      <c r="N116" s="181"/>
      <c r="O116" s="181"/>
      <c r="P116" s="182">
        <f>M116</f>
        <v>6410.5</v>
      </c>
      <c r="Q116" s="188">
        <v>1538.52</v>
      </c>
      <c r="R116" s="291"/>
      <c r="S116" s="292"/>
    </row>
    <row r="117" spans="1:19" ht="34.5" customHeight="1" hidden="1" thickBot="1">
      <c r="A117" s="371" t="s">
        <v>468</v>
      </c>
      <c r="B117" s="372"/>
      <c r="C117" s="373"/>
      <c r="D117" s="381" t="s">
        <v>469</v>
      </c>
      <c r="E117" s="382"/>
      <c r="F117" s="382"/>
      <c r="G117" s="382"/>
      <c r="H117" s="382"/>
      <c r="I117" s="382"/>
      <c r="J117" s="383"/>
      <c r="K117" s="291"/>
      <c r="L117" s="292"/>
      <c r="M117" s="181"/>
      <c r="N117" s="181"/>
      <c r="O117" s="181"/>
      <c r="P117" s="182"/>
      <c r="Q117" s="188"/>
      <c r="R117" s="291"/>
      <c r="S117" s="292"/>
    </row>
    <row r="118" spans="1:19" ht="36.75" customHeight="1" hidden="1" thickBot="1">
      <c r="A118" s="371" t="s">
        <v>470</v>
      </c>
      <c r="B118" s="372"/>
      <c r="C118" s="373"/>
      <c r="D118" s="381" t="s">
        <v>471</v>
      </c>
      <c r="E118" s="382"/>
      <c r="F118" s="382"/>
      <c r="G118" s="382"/>
      <c r="H118" s="382"/>
      <c r="I118" s="382"/>
      <c r="J118" s="383"/>
      <c r="K118" s="240"/>
      <c r="L118" s="241"/>
      <c r="M118" s="181">
        <v>485.562</v>
      </c>
      <c r="N118" s="181"/>
      <c r="O118" s="181"/>
      <c r="P118" s="182">
        <v>485.562</v>
      </c>
      <c r="Q118" s="188">
        <v>485.562</v>
      </c>
      <c r="R118" s="240"/>
      <c r="S118" s="241"/>
    </row>
    <row r="119" spans="1:19" ht="60" customHeight="1" hidden="1" thickBot="1">
      <c r="A119" s="371" t="s">
        <v>472</v>
      </c>
      <c r="B119" s="372"/>
      <c r="C119" s="373"/>
      <c r="D119" s="397" t="s">
        <v>473</v>
      </c>
      <c r="E119" s="398"/>
      <c r="F119" s="398"/>
      <c r="G119" s="398"/>
      <c r="H119" s="398"/>
      <c r="I119" s="398"/>
      <c r="J119" s="399"/>
      <c r="K119" s="289"/>
      <c r="L119" s="290"/>
      <c r="M119" s="181"/>
      <c r="N119" s="181"/>
      <c r="O119" s="181"/>
      <c r="P119" s="182"/>
      <c r="Q119" s="188"/>
      <c r="R119" s="289"/>
      <c r="S119" s="290"/>
    </row>
    <row r="120" spans="1:19" ht="60" customHeight="1" hidden="1" thickBot="1">
      <c r="A120" s="371" t="s">
        <v>474</v>
      </c>
      <c r="B120" s="372"/>
      <c r="C120" s="373"/>
      <c r="D120" s="394" t="s">
        <v>475</v>
      </c>
      <c r="E120" s="395"/>
      <c r="F120" s="395"/>
      <c r="G120" s="395"/>
      <c r="H120" s="395"/>
      <c r="I120" s="395"/>
      <c r="J120" s="396"/>
      <c r="K120" s="289"/>
      <c r="L120" s="290"/>
      <c r="M120" s="181"/>
      <c r="N120" s="181"/>
      <c r="O120" s="181"/>
      <c r="P120" s="182"/>
      <c r="Q120" s="188"/>
      <c r="R120" s="289"/>
      <c r="S120" s="290"/>
    </row>
    <row r="121" spans="1:19" ht="36.75" customHeight="1" hidden="1" thickBot="1">
      <c r="A121" s="371" t="s">
        <v>476</v>
      </c>
      <c r="B121" s="372"/>
      <c r="C121" s="373"/>
      <c r="D121" s="381" t="s">
        <v>477</v>
      </c>
      <c r="E121" s="382"/>
      <c r="F121" s="382"/>
      <c r="G121" s="382"/>
      <c r="H121" s="382"/>
      <c r="I121" s="382"/>
      <c r="J121" s="383"/>
      <c r="K121" s="289"/>
      <c r="L121" s="290"/>
      <c r="M121" s="181">
        <v>485.562</v>
      </c>
      <c r="N121" s="181"/>
      <c r="O121" s="181"/>
      <c r="P121" s="182">
        <v>485.562</v>
      </c>
      <c r="Q121" s="188">
        <v>485.562</v>
      </c>
      <c r="R121" s="289"/>
      <c r="S121" s="290"/>
    </row>
    <row r="122" spans="1:19" ht="36.75" customHeight="1" thickBot="1">
      <c r="A122" s="371" t="s">
        <v>478</v>
      </c>
      <c r="B122" s="372"/>
      <c r="C122" s="373"/>
      <c r="D122" s="381" t="s">
        <v>479</v>
      </c>
      <c r="E122" s="382"/>
      <c r="F122" s="382"/>
      <c r="G122" s="382"/>
      <c r="H122" s="382"/>
      <c r="I122" s="382"/>
      <c r="J122" s="383"/>
      <c r="K122" s="289">
        <v>598.5</v>
      </c>
      <c r="L122" s="290"/>
      <c r="M122" s="181">
        <v>10</v>
      </c>
      <c r="N122" s="181"/>
      <c r="O122" s="181"/>
      <c r="P122" s="182">
        <v>10</v>
      </c>
      <c r="Q122" s="188">
        <v>10</v>
      </c>
      <c r="R122" s="289">
        <v>598.5</v>
      </c>
      <c r="S122" s="290"/>
    </row>
    <row r="123" spans="1:19" ht="48.75" customHeight="1" hidden="1" thickBot="1">
      <c r="A123" s="371" t="s">
        <v>480</v>
      </c>
      <c r="B123" s="372"/>
      <c r="C123" s="373"/>
      <c r="D123" s="381" t="s">
        <v>481</v>
      </c>
      <c r="E123" s="382"/>
      <c r="F123" s="382"/>
      <c r="G123" s="382"/>
      <c r="H123" s="382"/>
      <c r="I123" s="382"/>
      <c r="J123" s="383"/>
      <c r="K123" s="289"/>
      <c r="L123" s="290"/>
      <c r="M123" s="181">
        <v>613</v>
      </c>
      <c r="N123" s="181"/>
      <c r="O123" s="181"/>
      <c r="P123" s="182">
        <v>613</v>
      </c>
      <c r="Q123" s="188">
        <v>613</v>
      </c>
      <c r="R123" s="289"/>
      <c r="S123" s="290"/>
    </row>
    <row r="124" spans="1:19" ht="58.5" customHeight="1" hidden="1" thickBot="1">
      <c r="A124" s="371" t="s">
        <v>482</v>
      </c>
      <c r="B124" s="372"/>
      <c r="C124" s="373"/>
      <c r="D124" s="381" t="s">
        <v>483</v>
      </c>
      <c r="E124" s="382"/>
      <c r="F124" s="382"/>
      <c r="G124" s="382"/>
      <c r="H124" s="382"/>
      <c r="I124" s="382"/>
      <c r="J124" s="383"/>
      <c r="K124" s="289"/>
      <c r="L124" s="290"/>
      <c r="M124" s="181"/>
      <c r="N124" s="181"/>
      <c r="O124" s="181"/>
      <c r="P124" s="182"/>
      <c r="Q124" s="188"/>
      <c r="R124" s="289"/>
      <c r="S124" s="290"/>
    </row>
    <row r="125" spans="1:19" ht="34.5" customHeight="1" thickBot="1">
      <c r="A125" s="371" t="s">
        <v>484</v>
      </c>
      <c r="B125" s="372"/>
      <c r="C125" s="373"/>
      <c r="D125" s="391" t="s">
        <v>485</v>
      </c>
      <c r="E125" s="392"/>
      <c r="F125" s="392"/>
      <c r="G125" s="392"/>
      <c r="H125" s="392"/>
      <c r="I125" s="392"/>
      <c r="J125" s="393"/>
      <c r="K125" s="291">
        <v>212</v>
      </c>
      <c r="L125" s="292"/>
      <c r="M125" s="181">
        <v>965</v>
      </c>
      <c r="N125" s="181">
        <v>20</v>
      </c>
      <c r="O125" s="181">
        <v>20</v>
      </c>
      <c r="P125" s="182">
        <f>M125+N125+O125</f>
        <v>1005</v>
      </c>
      <c r="Q125" s="188">
        <v>1222.22</v>
      </c>
      <c r="R125" s="291">
        <v>220</v>
      </c>
      <c r="S125" s="292"/>
    </row>
    <row r="126" spans="1:19" ht="12.75" customHeight="1">
      <c r="A126" s="362" t="s">
        <v>486</v>
      </c>
      <c r="B126" s="363"/>
      <c r="C126" s="364"/>
      <c r="D126" s="221"/>
      <c r="E126" s="194"/>
      <c r="F126" s="194"/>
      <c r="G126" s="194"/>
      <c r="H126" s="194"/>
      <c r="I126" s="194"/>
      <c r="J126" s="195"/>
      <c r="K126" s="293">
        <f>K43+K113</f>
        <v>74406.70000000001</v>
      </c>
      <c r="L126" s="294"/>
      <c r="M126" s="342">
        <v>25719.42</v>
      </c>
      <c r="N126" s="342"/>
      <c r="O126" s="342"/>
      <c r="P126" s="385">
        <f>P43+P113</f>
        <v>29736.456</v>
      </c>
      <c r="Q126" s="342"/>
      <c r="R126" s="293">
        <f>R43+R113</f>
        <v>76479.20000000001</v>
      </c>
      <c r="S126" s="294"/>
    </row>
    <row r="127" spans="1:19" ht="16.5" customHeight="1" thickBot="1">
      <c r="A127" s="365"/>
      <c r="B127" s="366"/>
      <c r="C127" s="367"/>
      <c r="D127" s="189"/>
      <c r="E127" s="190"/>
      <c r="F127" s="190"/>
      <c r="G127" s="198"/>
      <c r="H127" s="198"/>
      <c r="I127" s="198"/>
      <c r="J127" s="199"/>
      <c r="K127" s="295"/>
      <c r="L127" s="296"/>
      <c r="M127" s="342"/>
      <c r="N127" s="342"/>
      <c r="O127" s="342"/>
      <c r="P127" s="387"/>
      <c r="Q127" s="342"/>
      <c r="R127" s="295"/>
      <c r="S127" s="296"/>
    </row>
    <row r="128" spans="11:16" ht="15">
      <c r="K128" s="242"/>
      <c r="L128" s="242"/>
      <c r="N128" s="170">
        <f>SUM(N43:N127)</f>
        <v>3193.518</v>
      </c>
      <c r="O128" s="170">
        <f>SUM(O43:O127)</f>
        <v>3193.518</v>
      </c>
      <c r="P128" s="171">
        <f>M126+N128+O128</f>
        <v>32106.456</v>
      </c>
    </row>
  </sheetData>
  <sheetProtection/>
  <mergeCells count="271">
    <mergeCell ref="D107:J108"/>
    <mergeCell ref="D43:J44"/>
    <mergeCell ref="D51:J51"/>
    <mergeCell ref="D52:J53"/>
    <mergeCell ref="D55:J55"/>
    <mergeCell ref="K123:L123"/>
    <mergeCell ref="A123:C123"/>
    <mergeCell ref="D123:J123"/>
    <mergeCell ref="K23:T23"/>
    <mergeCell ref="K24:T24"/>
    <mergeCell ref="J25:T25"/>
    <mergeCell ref="K26:T26"/>
    <mergeCell ref="K27:T27"/>
    <mergeCell ref="K30:T30"/>
    <mergeCell ref="D105:J106"/>
    <mergeCell ref="K62:L63"/>
    <mergeCell ref="K32:T32"/>
    <mergeCell ref="A39:L39"/>
    <mergeCell ref="A38:L38"/>
    <mergeCell ref="A36:L36"/>
    <mergeCell ref="A37:L37"/>
    <mergeCell ref="M79:M82"/>
    <mergeCell ref="N79:N82"/>
    <mergeCell ref="M87:M88"/>
    <mergeCell ref="M56:M57"/>
    <mergeCell ref="N83:N86"/>
    <mergeCell ref="N71:N74"/>
    <mergeCell ref="M68:M70"/>
    <mergeCell ref="A71:C74"/>
    <mergeCell ref="A75:C78"/>
    <mergeCell ref="K75:L78"/>
    <mergeCell ref="A83:C86"/>
    <mergeCell ref="A79:C82"/>
    <mergeCell ref="N62:N63"/>
    <mergeCell ref="K79:L82"/>
    <mergeCell ref="A62:C63"/>
    <mergeCell ref="M62:M63"/>
    <mergeCell ref="K68:L70"/>
    <mergeCell ref="A68:C70"/>
    <mergeCell ref="A43:C44"/>
    <mergeCell ref="N64:N67"/>
    <mergeCell ref="N68:N70"/>
    <mergeCell ref="M45:M46"/>
    <mergeCell ref="A47:C48"/>
    <mergeCell ref="K55:L55"/>
    <mergeCell ref="M64:M67"/>
    <mergeCell ref="M49:M50"/>
    <mergeCell ref="K64:L67"/>
    <mergeCell ref="K41:L42"/>
    <mergeCell ref="M126:M127"/>
    <mergeCell ref="M113:M114"/>
    <mergeCell ref="M89:M91"/>
    <mergeCell ref="M96:M100"/>
    <mergeCell ref="M101:M103"/>
    <mergeCell ref="M111:M112"/>
    <mergeCell ref="M109:M110"/>
    <mergeCell ref="K43:L44"/>
    <mergeCell ref="K87:L88"/>
    <mergeCell ref="Q101:Q103"/>
    <mergeCell ref="A125:C125"/>
    <mergeCell ref="K95:L95"/>
    <mergeCell ref="A118:C118"/>
    <mergeCell ref="D116:J116"/>
    <mergeCell ref="A96:C100"/>
    <mergeCell ref="K113:L115"/>
    <mergeCell ref="K109:L110"/>
    <mergeCell ref="D124:J124"/>
    <mergeCell ref="K124:L124"/>
    <mergeCell ref="D125:J125"/>
    <mergeCell ref="A122:C122"/>
    <mergeCell ref="D122:J122"/>
    <mergeCell ref="D118:J118"/>
    <mergeCell ref="D120:J120"/>
    <mergeCell ref="A120:C120"/>
    <mergeCell ref="A119:C119"/>
    <mergeCell ref="D119:J119"/>
    <mergeCell ref="D121:J121"/>
    <mergeCell ref="A124:C124"/>
    <mergeCell ref="Q126:Q127"/>
    <mergeCell ref="N113:N114"/>
    <mergeCell ref="Q87:Q88"/>
    <mergeCell ref="N87:N88"/>
    <mergeCell ref="Q89:Q91"/>
    <mergeCell ref="Q93:Q94"/>
    <mergeCell ref="Q113:Q114"/>
    <mergeCell ref="Q111:Q112"/>
    <mergeCell ref="Q109:Q110"/>
    <mergeCell ref="Q96:Q100"/>
    <mergeCell ref="P87:P88"/>
    <mergeCell ref="N126:N127"/>
    <mergeCell ref="P113:P114"/>
    <mergeCell ref="P126:P127"/>
    <mergeCell ref="O113:O114"/>
    <mergeCell ref="O126:O127"/>
    <mergeCell ref="O93:O94"/>
    <mergeCell ref="N96:N100"/>
    <mergeCell ref="N111:N112"/>
    <mergeCell ref="P111:P112"/>
    <mergeCell ref="O79:O82"/>
    <mergeCell ref="P71:P74"/>
    <mergeCell ref="O71:O74"/>
    <mergeCell ref="Q64:Q67"/>
    <mergeCell ref="O83:O86"/>
    <mergeCell ref="Q71:Q74"/>
    <mergeCell ref="P109:P110"/>
    <mergeCell ref="P93:P94"/>
    <mergeCell ref="P96:P100"/>
    <mergeCell ref="Q52:Q53"/>
    <mergeCell ref="Q56:Q57"/>
    <mergeCell ref="O68:O70"/>
    <mergeCell ref="P56:P57"/>
    <mergeCell ref="P64:P67"/>
    <mergeCell ref="P68:P70"/>
    <mergeCell ref="O64:O67"/>
    <mergeCell ref="O62:O63"/>
    <mergeCell ref="O52:O53"/>
    <mergeCell ref="Q68:Q70"/>
    <mergeCell ref="Q49:Q50"/>
    <mergeCell ref="P49:P50"/>
    <mergeCell ref="P45:P46"/>
    <mergeCell ref="Q83:Q86"/>
    <mergeCell ref="P83:P86"/>
    <mergeCell ref="Q79:Q82"/>
    <mergeCell ref="P79:P82"/>
    <mergeCell ref="Q75:Q78"/>
    <mergeCell ref="P75:P78"/>
    <mergeCell ref="Q62:Q63"/>
    <mergeCell ref="N56:N57"/>
    <mergeCell ref="A116:C116"/>
    <mergeCell ref="A117:C117"/>
    <mergeCell ref="D117:J117"/>
    <mergeCell ref="O109:O110"/>
    <mergeCell ref="O111:O112"/>
    <mergeCell ref="N109:N110"/>
    <mergeCell ref="N101:N103"/>
    <mergeCell ref="K111:L112"/>
    <mergeCell ref="M93:M94"/>
    <mergeCell ref="A109:C110"/>
    <mergeCell ref="A111:C112"/>
    <mergeCell ref="A113:C114"/>
    <mergeCell ref="M71:M74"/>
    <mergeCell ref="M52:M53"/>
    <mergeCell ref="A95:C95"/>
    <mergeCell ref="K101:L104"/>
    <mergeCell ref="K105:L106"/>
    <mergeCell ref="A107:C108"/>
    <mergeCell ref="K52:L53"/>
    <mergeCell ref="A105:C106"/>
    <mergeCell ref="O75:O78"/>
    <mergeCell ref="N75:N78"/>
    <mergeCell ref="N89:N91"/>
    <mergeCell ref="O87:O88"/>
    <mergeCell ref="N93:N94"/>
    <mergeCell ref="O89:O91"/>
    <mergeCell ref="M75:M78"/>
    <mergeCell ref="O101:O103"/>
    <mergeCell ref="A101:C103"/>
    <mergeCell ref="P101:P103"/>
    <mergeCell ref="O96:O100"/>
    <mergeCell ref="A126:C127"/>
    <mergeCell ref="K121:L121"/>
    <mergeCell ref="K122:L122"/>
    <mergeCell ref="A51:C51"/>
    <mergeCell ref="K51:L51"/>
    <mergeCell ref="A56:C57"/>
    <mergeCell ref="K56:L57"/>
    <mergeCell ref="A121:C121"/>
    <mergeCell ref="K126:L127"/>
    <mergeCell ref="K125:L125"/>
    <mergeCell ref="R43:S44"/>
    <mergeCell ref="R45:S46"/>
    <mergeCell ref="R47:S48"/>
    <mergeCell ref="R49:S50"/>
    <mergeCell ref="Q43:Q44"/>
    <mergeCell ref="P43:P44"/>
    <mergeCell ref="P89:P91"/>
    <mergeCell ref="P52:P53"/>
    <mergeCell ref="P62:P63"/>
    <mergeCell ref="Q45:Q46"/>
    <mergeCell ref="P47:P48"/>
    <mergeCell ref="Q47:Q48"/>
    <mergeCell ref="K71:L74"/>
    <mergeCell ref="K47:L48"/>
    <mergeCell ref="K45:L46"/>
    <mergeCell ref="K61:L61"/>
    <mergeCell ref="K59:L59"/>
    <mergeCell ref="K60:L60"/>
    <mergeCell ref="A87:C88"/>
    <mergeCell ref="A89:C91"/>
    <mergeCell ref="A93:C94"/>
    <mergeCell ref="A92:C92"/>
    <mergeCell ref="O43:O44"/>
    <mergeCell ref="M43:M44"/>
    <mergeCell ref="N43:N44"/>
    <mergeCell ref="M83:M86"/>
    <mergeCell ref="O56:O57"/>
    <mergeCell ref="N45:N46"/>
    <mergeCell ref="N47:N48"/>
    <mergeCell ref="O45:O46"/>
    <mergeCell ref="O47:O48"/>
    <mergeCell ref="N52:N53"/>
    <mergeCell ref="A59:C59"/>
    <mergeCell ref="D49:J50"/>
    <mergeCell ref="K49:L50"/>
    <mergeCell ref="M47:M48"/>
    <mergeCell ref="N49:N50"/>
    <mergeCell ref="O49:O50"/>
    <mergeCell ref="A64:C67"/>
    <mergeCell ref="A61:C61"/>
    <mergeCell ref="D56:J57"/>
    <mergeCell ref="D62:J63"/>
    <mergeCell ref="A49:C50"/>
    <mergeCell ref="A52:C53"/>
    <mergeCell ref="A55:C55"/>
    <mergeCell ref="A60:C60"/>
    <mergeCell ref="K119:L119"/>
    <mergeCell ref="K120:L120"/>
    <mergeCell ref="K107:L108"/>
    <mergeCell ref="K83:L86"/>
    <mergeCell ref="K93:L94"/>
    <mergeCell ref="K92:L92"/>
    <mergeCell ref="K89:L91"/>
    <mergeCell ref="K117:L117"/>
    <mergeCell ref="K116:L116"/>
    <mergeCell ref="K96:L100"/>
    <mergeCell ref="R51:S51"/>
    <mergeCell ref="R52:S53"/>
    <mergeCell ref="R55:S55"/>
    <mergeCell ref="R56:S57"/>
    <mergeCell ref="R59:S59"/>
    <mergeCell ref="R60:S60"/>
    <mergeCell ref="R61:S61"/>
    <mergeCell ref="R62:S63"/>
    <mergeCell ref="R64:S67"/>
    <mergeCell ref="R68:S70"/>
    <mergeCell ref="R71:S74"/>
    <mergeCell ref="R75:S78"/>
    <mergeCell ref="R79:S82"/>
    <mergeCell ref="R83:S86"/>
    <mergeCell ref="R87:S88"/>
    <mergeCell ref="R89:S91"/>
    <mergeCell ref="R92:S92"/>
    <mergeCell ref="R93:S94"/>
    <mergeCell ref="R95:S95"/>
    <mergeCell ref="R96:S100"/>
    <mergeCell ref="R101:S104"/>
    <mergeCell ref="R105:S106"/>
    <mergeCell ref="R107:S108"/>
    <mergeCell ref="R109:S110"/>
    <mergeCell ref="R111:S112"/>
    <mergeCell ref="R113:S115"/>
    <mergeCell ref="R116:S116"/>
    <mergeCell ref="R117:S117"/>
    <mergeCell ref="R119:S119"/>
    <mergeCell ref="R120:S120"/>
    <mergeCell ref="R121:S121"/>
    <mergeCell ref="R122:S122"/>
    <mergeCell ref="R123:S123"/>
    <mergeCell ref="R124:S124"/>
    <mergeCell ref="R125:S125"/>
    <mergeCell ref="R126:S127"/>
    <mergeCell ref="Q41:Q42"/>
    <mergeCell ref="R41:S42"/>
    <mergeCell ref="T41:T42"/>
    <mergeCell ref="A42:C42"/>
    <mergeCell ref="M41:M42"/>
    <mergeCell ref="N41:N42"/>
    <mergeCell ref="O41:O42"/>
    <mergeCell ref="P41:P42"/>
    <mergeCell ref="A41:C41"/>
    <mergeCell ref="D41:J42"/>
  </mergeCells>
  <printOptions horizontalCentered="1"/>
  <pageMargins left="0.95" right="0.26" top="0.26" bottom="0.17" header="0.28" footer="0.17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6"/>
  <sheetViews>
    <sheetView view="pageBreakPreview" zoomScale="106" zoomScaleSheetLayoutView="106" zoomScalePageLayoutView="0" workbookViewId="0" topLeftCell="B3">
      <selection activeCell="A23" sqref="A23:H23"/>
    </sheetView>
  </sheetViews>
  <sheetFormatPr defaultColWidth="9.140625" defaultRowHeight="12.75"/>
  <cols>
    <col min="1" max="1" width="5.28125" style="1" hidden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8" width="14.7109375" style="7" customWidth="1"/>
    <col min="9" max="9" width="18.7109375" style="7" hidden="1" customWidth="1"/>
    <col min="10" max="10" width="15.7109375" style="1" hidden="1" customWidth="1"/>
    <col min="11" max="13" width="9.140625" style="1" customWidth="1"/>
    <col min="14" max="14" width="14.7109375" style="7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ht="15.75">
      <c r="H1" s="164" t="s">
        <v>360</v>
      </c>
    </row>
    <row r="2" ht="15.75">
      <c r="H2" s="164" t="s">
        <v>1</v>
      </c>
    </row>
    <row r="3" ht="15.75">
      <c r="H3" s="164" t="s">
        <v>359</v>
      </c>
    </row>
    <row r="4" ht="15.75">
      <c r="H4" s="164" t="s">
        <v>3</v>
      </c>
    </row>
    <row r="5" ht="15.75">
      <c r="H5" s="165" t="s">
        <v>490</v>
      </c>
    </row>
    <row r="6" ht="12.75">
      <c r="H6" s="166"/>
    </row>
    <row r="7" ht="15.75">
      <c r="H7" s="165" t="s">
        <v>6</v>
      </c>
    </row>
    <row r="8" ht="12.75">
      <c r="H8" s="167"/>
    </row>
    <row r="9" ht="15.75">
      <c r="H9" s="165" t="s">
        <v>7</v>
      </c>
    </row>
    <row r="11" spans="8:18" ht="15.75">
      <c r="H11" s="5" t="s">
        <v>0</v>
      </c>
      <c r="I11" s="6"/>
      <c r="J11" s="6"/>
      <c r="K11" s="6"/>
      <c r="L11" s="6"/>
      <c r="M11" s="6"/>
      <c r="O11" s="6"/>
      <c r="P11" s="6"/>
      <c r="Q11" s="6"/>
      <c r="R11" s="6"/>
    </row>
    <row r="12" spans="5:18" ht="15.75">
      <c r="E12" s="6"/>
      <c r="F12" s="6"/>
      <c r="G12" s="6"/>
      <c r="H12" s="5" t="s">
        <v>1</v>
      </c>
      <c r="I12" s="6"/>
      <c r="J12" s="6"/>
      <c r="K12" s="6"/>
      <c r="L12" s="6"/>
      <c r="M12" s="6"/>
      <c r="P12" s="6"/>
      <c r="Q12" s="6"/>
      <c r="R12" s="6"/>
    </row>
    <row r="13" spans="5:18" ht="15.75">
      <c r="E13" s="6"/>
      <c r="F13" s="6"/>
      <c r="G13" s="6"/>
      <c r="H13" s="5" t="s">
        <v>2</v>
      </c>
      <c r="I13" s="6"/>
      <c r="J13" s="6"/>
      <c r="K13" s="6"/>
      <c r="L13" s="6"/>
      <c r="M13" s="6"/>
      <c r="O13" s="6"/>
      <c r="P13" s="6"/>
      <c r="Q13" s="6"/>
      <c r="R13" s="6"/>
    </row>
    <row r="14" spans="5:18" ht="15.75">
      <c r="E14" s="6"/>
      <c r="F14" s="6"/>
      <c r="G14" s="6"/>
      <c r="H14" s="5" t="s">
        <v>3</v>
      </c>
      <c r="I14" s="6"/>
      <c r="J14" s="6"/>
      <c r="K14" s="6"/>
      <c r="L14" s="6"/>
      <c r="M14" s="6"/>
      <c r="O14" s="6"/>
      <c r="P14" s="6"/>
      <c r="Q14" s="6"/>
      <c r="R14" s="6"/>
    </row>
    <row r="15" spans="5:18" ht="15.75">
      <c r="E15" s="8"/>
      <c r="F15" s="8"/>
      <c r="G15" s="8"/>
      <c r="H15" s="9" t="s">
        <v>4</v>
      </c>
      <c r="I15" s="8"/>
      <c r="J15" s="8"/>
      <c r="K15" s="8"/>
      <c r="L15" s="8"/>
      <c r="M15" s="8"/>
      <c r="O15" s="10" t="s">
        <v>5</v>
      </c>
      <c r="Q15" s="11"/>
      <c r="R15" s="11"/>
    </row>
    <row r="16" spans="9:18" ht="15.75">
      <c r="I16" s="4"/>
      <c r="J16" s="4"/>
      <c r="K16" s="4"/>
      <c r="L16" s="4"/>
      <c r="M16" s="7"/>
      <c r="O16" s="5"/>
      <c r="P16" s="5"/>
      <c r="Q16" s="5"/>
      <c r="R16" s="5"/>
    </row>
    <row r="17" spans="5:18" ht="15.75">
      <c r="E17" s="12"/>
      <c r="F17" s="12"/>
      <c r="G17" s="12"/>
      <c r="H17" s="9" t="s">
        <v>6</v>
      </c>
      <c r="I17" s="4"/>
      <c r="J17" s="12"/>
      <c r="K17" s="12"/>
      <c r="L17" s="12"/>
      <c r="M17" s="9"/>
      <c r="O17" s="5"/>
      <c r="P17" s="5"/>
      <c r="Q17" s="5"/>
      <c r="R17" s="5"/>
    </row>
    <row r="18" spans="5:17" ht="15.75">
      <c r="E18" s="12"/>
      <c r="F18" s="12"/>
      <c r="G18" s="12"/>
      <c r="H18" s="13"/>
      <c r="I18" s="4"/>
      <c r="J18" s="12"/>
      <c r="K18" s="12"/>
      <c r="L18" s="12"/>
      <c r="M18" s="13"/>
      <c r="P18" s="5"/>
      <c r="Q18" s="5"/>
    </row>
    <row r="19" spans="5:18" ht="15.75">
      <c r="E19" s="12"/>
      <c r="F19" s="12"/>
      <c r="G19" s="12"/>
      <c r="H19" s="9" t="s">
        <v>7</v>
      </c>
      <c r="I19" s="4"/>
      <c r="J19" s="12"/>
      <c r="K19" s="12"/>
      <c r="L19" s="12"/>
      <c r="M19" s="9"/>
      <c r="O19" s="5"/>
      <c r="P19" s="5"/>
      <c r="Q19" s="5"/>
      <c r="R19" s="5"/>
    </row>
    <row r="20" spans="8:17" ht="15.75">
      <c r="H20" s="14"/>
      <c r="I20" s="15">
        <v>73707.5</v>
      </c>
      <c r="J20" s="4"/>
      <c r="K20" s="4"/>
      <c r="L20" s="4"/>
      <c r="M20" s="7"/>
      <c r="N20" s="14"/>
      <c r="O20" s="5"/>
      <c r="P20" s="5"/>
      <c r="Q20" s="5"/>
    </row>
    <row r="21" spans="7:14" ht="12.75">
      <c r="G21" s="16"/>
      <c r="H21" s="17"/>
      <c r="I21" s="18">
        <v>3685.4</v>
      </c>
      <c r="N21" s="17"/>
    </row>
    <row r="22" spans="2:14" ht="15.75">
      <c r="B22" s="429"/>
      <c r="C22" s="429"/>
      <c r="D22" s="429"/>
      <c r="E22" s="429"/>
      <c r="F22" s="429"/>
      <c r="G22" s="429"/>
      <c r="H22" s="429"/>
      <c r="I22" s="19" t="e">
        <f>I20-I21-#REF!</f>
        <v>#REF!</v>
      </c>
      <c r="N22" s="1"/>
    </row>
    <row r="23" spans="1:14" ht="15" customHeight="1">
      <c r="A23" s="428" t="s">
        <v>8</v>
      </c>
      <c r="B23" s="428"/>
      <c r="C23" s="428"/>
      <c r="D23" s="428"/>
      <c r="E23" s="428"/>
      <c r="F23" s="428"/>
      <c r="G23" s="428"/>
      <c r="H23" s="428"/>
      <c r="I23" s="1"/>
      <c r="N23" s="1"/>
    </row>
    <row r="24" spans="1:14" ht="15" customHeight="1">
      <c r="A24" s="428" t="s">
        <v>9</v>
      </c>
      <c r="B24" s="428"/>
      <c r="C24" s="428"/>
      <c r="D24" s="428"/>
      <c r="E24" s="428"/>
      <c r="F24" s="428"/>
      <c r="G24" s="428"/>
      <c r="H24" s="428"/>
      <c r="I24" s="1"/>
      <c r="N24" s="1"/>
    </row>
    <row r="25" spans="1:14" ht="15" customHeight="1">
      <c r="A25" s="428" t="s">
        <v>10</v>
      </c>
      <c r="B25" s="428"/>
      <c r="C25" s="428"/>
      <c r="D25" s="428"/>
      <c r="E25" s="428"/>
      <c r="F25" s="428"/>
      <c r="G25" s="428"/>
      <c r="H25" s="428"/>
      <c r="I25" s="1"/>
      <c r="N25" s="1"/>
    </row>
    <row r="26" spans="1:14" ht="16.5" thickBot="1">
      <c r="A26" s="20"/>
      <c r="B26" s="21"/>
      <c r="C26" s="22"/>
      <c r="D26" s="23"/>
      <c r="E26" s="23"/>
      <c r="F26" s="23"/>
      <c r="G26" s="23"/>
      <c r="H26" s="24" t="s">
        <v>11</v>
      </c>
      <c r="I26" s="25"/>
      <c r="N26" s="25"/>
    </row>
    <row r="27" spans="1:10" ht="22.5">
      <c r="A27" s="26" t="s">
        <v>12</v>
      </c>
      <c r="B27" s="27" t="s">
        <v>13</v>
      </c>
      <c r="C27" s="28" t="s">
        <v>14</v>
      </c>
      <c r="D27" s="29" t="s">
        <v>15</v>
      </c>
      <c r="E27" s="29" t="s">
        <v>16</v>
      </c>
      <c r="F27" s="29" t="s">
        <v>17</v>
      </c>
      <c r="G27" s="29" t="s">
        <v>18</v>
      </c>
      <c r="H27" s="30" t="s">
        <v>19</v>
      </c>
      <c r="I27" s="30" t="s">
        <v>20</v>
      </c>
      <c r="J27" s="31" t="s">
        <v>21</v>
      </c>
    </row>
    <row r="28" spans="1:10" ht="13.5" thickBot="1">
      <c r="A28" s="32"/>
      <c r="B28" s="33" t="s">
        <v>22</v>
      </c>
      <c r="C28" s="34"/>
      <c r="D28" s="34"/>
      <c r="E28" s="34"/>
      <c r="F28" s="34"/>
      <c r="G28" s="34"/>
      <c r="H28" s="35">
        <f>H30+H55+H311</f>
        <v>91303.09999999999</v>
      </c>
      <c r="I28" s="35">
        <f>I30+I55+I311</f>
        <v>78942.4</v>
      </c>
      <c r="J28" s="35">
        <f>J30+J55+J311</f>
        <v>79872.9</v>
      </c>
    </row>
    <row r="29" spans="1:10" ht="36.75" customHeight="1" thickBot="1">
      <c r="A29" s="245"/>
      <c r="B29" s="247" t="s">
        <v>488</v>
      </c>
      <c r="C29" s="248" t="s">
        <v>24</v>
      </c>
      <c r="D29" s="248"/>
      <c r="E29" s="248"/>
      <c r="F29" s="248"/>
      <c r="G29" s="248"/>
      <c r="H29" s="249">
        <f>H28</f>
        <v>91303.09999999999</v>
      </c>
      <c r="I29" s="246"/>
      <c r="J29" s="244"/>
    </row>
    <row r="30" spans="1:10" ht="23.25" thickBot="1">
      <c r="A30" s="36">
        <v>1</v>
      </c>
      <c r="B30" s="37" t="s">
        <v>23</v>
      </c>
      <c r="C30" s="38" t="s">
        <v>24</v>
      </c>
      <c r="D30" s="38"/>
      <c r="E30" s="38"/>
      <c r="F30" s="38"/>
      <c r="G30" s="38"/>
      <c r="H30" s="39">
        <f>H31</f>
        <v>2717.9219999999996</v>
      </c>
      <c r="I30" s="39">
        <f>I31</f>
        <v>2531.0699999999997</v>
      </c>
      <c r="J30" s="40">
        <f>J31</f>
        <v>2637.06</v>
      </c>
    </row>
    <row r="31" spans="1:10" ht="13.5" thickBot="1">
      <c r="A31" s="41"/>
      <c r="B31" s="42" t="s">
        <v>25</v>
      </c>
      <c r="C31" s="38" t="s">
        <v>24</v>
      </c>
      <c r="D31" s="43" t="s">
        <v>26</v>
      </c>
      <c r="E31" s="43" t="s">
        <v>27</v>
      </c>
      <c r="F31" s="43"/>
      <c r="G31" s="43"/>
      <c r="H31" s="44">
        <f>H32+H38+H49</f>
        <v>2717.9219999999996</v>
      </c>
      <c r="I31" s="44">
        <f>I32+I38+I49</f>
        <v>2531.0699999999997</v>
      </c>
      <c r="J31" s="44">
        <f>J32+J38+J49</f>
        <v>2637.06</v>
      </c>
    </row>
    <row r="32" spans="1:10" ht="23.25" hidden="1" thickBot="1">
      <c r="A32" s="45"/>
      <c r="B32" s="46" t="s">
        <v>28</v>
      </c>
      <c r="C32" s="38" t="s">
        <v>24</v>
      </c>
      <c r="D32" s="48" t="s">
        <v>26</v>
      </c>
      <c r="E32" s="48" t="s">
        <v>29</v>
      </c>
      <c r="F32" s="48"/>
      <c r="G32" s="48"/>
      <c r="H32" s="49"/>
      <c r="I32" s="49">
        <f aca="true" t="shared" si="0" ref="I32:J36">I33</f>
        <v>0</v>
      </c>
      <c r="J32" s="49">
        <f t="shared" si="0"/>
        <v>0</v>
      </c>
    </row>
    <row r="33" spans="1:10" ht="23.25" hidden="1" thickBot="1">
      <c r="A33" s="50"/>
      <c r="B33" s="51" t="s">
        <v>30</v>
      </c>
      <c r="C33" s="38" t="s">
        <v>24</v>
      </c>
      <c r="D33" s="53" t="s">
        <v>26</v>
      </c>
      <c r="E33" s="53" t="s">
        <v>29</v>
      </c>
      <c r="F33" s="53" t="s">
        <v>31</v>
      </c>
      <c r="G33" s="53"/>
      <c r="H33" s="54"/>
      <c r="I33" s="54">
        <f t="shared" si="0"/>
        <v>0</v>
      </c>
      <c r="J33" s="54">
        <f t="shared" si="0"/>
        <v>0</v>
      </c>
    </row>
    <row r="34" spans="1:10" ht="23.25" hidden="1" thickBot="1">
      <c r="A34" s="45"/>
      <c r="B34" s="51" t="s">
        <v>32</v>
      </c>
      <c r="C34" s="38" t="s">
        <v>24</v>
      </c>
      <c r="D34" s="53" t="s">
        <v>26</v>
      </c>
      <c r="E34" s="53" t="s">
        <v>29</v>
      </c>
      <c r="F34" s="53" t="s">
        <v>33</v>
      </c>
      <c r="G34" s="53"/>
      <c r="H34" s="54"/>
      <c r="I34" s="54">
        <f t="shared" si="0"/>
        <v>0</v>
      </c>
      <c r="J34" s="54">
        <f t="shared" si="0"/>
        <v>0</v>
      </c>
    </row>
    <row r="35" spans="1:10" ht="13.5" hidden="1" thickBot="1">
      <c r="A35" s="45"/>
      <c r="B35" s="51" t="s">
        <v>34</v>
      </c>
      <c r="C35" s="38" t="s">
        <v>24</v>
      </c>
      <c r="D35" s="53" t="s">
        <v>35</v>
      </c>
      <c r="E35" s="53" t="s">
        <v>36</v>
      </c>
      <c r="F35" s="53" t="s">
        <v>37</v>
      </c>
      <c r="G35" s="53"/>
      <c r="H35" s="54"/>
      <c r="I35" s="54">
        <f t="shared" si="0"/>
        <v>0</v>
      </c>
      <c r="J35" s="54">
        <f t="shared" si="0"/>
        <v>0</v>
      </c>
    </row>
    <row r="36" spans="1:10" ht="23.25" hidden="1" thickBot="1">
      <c r="A36" s="45"/>
      <c r="B36" s="51" t="s">
        <v>32</v>
      </c>
      <c r="C36" s="38" t="s">
        <v>24</v>
      </c>
      <c r="D36" s="53" t="s">
        <v>35</v>
      </c>
      <c r="E36" s="53" t="s">
        <v>36</v>
      </c>
      <c r="F36" s="53" t="s">
        <v>38</v>
      </c>
      <c r="G36" s="53"/>
      <c r="H36" s="54"/>
      <c r="I36" s="54">
        <f t="shared" si="0"/>
        <v>0</v>
      </c>
      <c r="J36" s="54">
        <f t="shared" si="0"/>
        <v>0</v>
      </c>
    </row>
    <row r="37" spans="1:10" ht="23.25" hidden="1" thickBot="1">
      <c r="A37" s="45"/>
      <c r="B37" s="55" t="s">
        <v>39</v>
      </c>
      <c r="C37" s="38" t="s">
        <v>24</v>
      </c>
      <c r="D37" s="53" t="s">
        <v>26</v>
      </c>
      <c r="E37" s="53" t="s">
        <v>29</v>
      </c>
      <c r="F37" s="53" t="s">
        <v>38</v>
      </c>
      <c r="G37" s="53" t="s">
        <v>40</v>
      </c>
      <c r="H37" s="54"/>
      <c r="I37" s="54"/>
      <c r="J37" s="54"/>
    </row>
    <row r="38" spans="1:10" ht="34.5" thickBot="1">
      <c r="A38" s="45"/>
      <c r="B38" s="46" t="s">
        <v>41</v>
      </c>
      <c r="C38" s="38" t="s">
        <v>24</v>
      </c>
      <c r="D38" s="48" t="s">
        <v>26</v>
      </c>
      <c r="E38" s="48" t="s">
        <v>42</v>
      </c>
      <c r="F38" s="48"/>
      <c r="G38" s="48"/>
      <c r="H38" s="49">
        <f>H39</f>
        <v>2529.7219999999998</v>
      </c>
      <c r="I38" s="49">
        <f>I39</f>
        <v>2531.0699999999997</v>
      </c>
      <c r="J38" s="49">
        <f>J39</f>
        <v>2637.06</v>
      </c>
    </row>
    <row r="39" spans="1:10" ht="34.5" thickBot="1">
      <c r="A39" s="50"/>
      <c r="B39" s="51" t="s">
        <v>43</v>
      </c>
      <c r="C39" s="123" t="s">
        <v>24</v>
      </c>
      <c r="D39" s="53" t="s">
        <v>26</v>
      </c>
      <c r="E39" s="53" t="s">
        <v>42</v>
      </c>
      <c r="F39" s="53" t="s">
        <v>31</v>
      </c>
      <c r="G39" s="53"/>
      <c r="H39" s="54">
        <f>H40+H45</f>
        <v>2529.7219999999998</v>
      </c>
      <c r="I39" s="54">
        <f>I40+I45</f>
        <v>2531.0699999999997</v>
      </c>
      <c r="J39" s="54">
        <f>J40+J45</f>
        <v>2637.06</v>
      </c>
    </row>
    <row r="40" spans="1:10" ht="34.5" thickBot="1">
      <c r="A40" s="45"/>
      <c r="B40" s="51" t="s">
        <v>44</v>
      </c>
      <c r="C40" s="123" t="s">
        <v>24</v>
      </c>
      <c r="D40" s="53" t="s">
        <v>26</v>
      </c>
      <c r="E40" s="53" t="s">
        <v>42</v>
      </c>
      <c r="F40" s="53" t="s">
        <v>45</v>
      </c>
      <c r="G40" s="53"/>
      <c r="H40" s="54">
        <f aca="true" t="shared" si="1" ref="H40:J41">H41</f>
        <v>1930.119</v>
      </c>
      <c r="I40" s="54">
        <f t="shared" si="1"/>
        <v>1871.5079999999998</v>
      </c>
      <c r="J40" s="54">
        <f t="shared" si="1"/>
        <v>1911.541</v>
      </c>
    </row>
    <row r="41" spans="1:10" ht="13.5" thickBot="1">
      <c r="A41" s="45"/>
      <c r="B41" s="51" t="s">
        <v>34</v>
      </c>
      <c r="C41" s="123" t="s">
        <v>24</v>
      </c>
      <c r="D41" s="53" t="s">
        <v>26</v>
      </c>
      <c r="E41" s="53" t="s">
        <v>42</v>
      </c>
      <c r="F41" s="53" t="s">
        <v>46</v>
      </c>
      <c r="G41" s="53"/>
      <c r="H41" s="54">
        <f t="shared" si="1"/>
        <v>1930.119</v>
      </c>
      <c r="I41" s="54">
        <f t="shared" si="1"/>
        <v>1871.5079999999998</v>
      </c>
      <c r="J41" s="54">
        <f t="shared" si="1"/>
        <v>1911.541</v>
      </c>
    </row>
    <row r="42" spans="1:10" ht="13.5" thickBot="1">
      <c r="A42" s="45"/>
      <c r="B42" s="51" t="s">
        <v>47</v>
      </c>
      <c r="C42" s="123" t="s">
        <v>24</v>
      </c>
      <c r="D42" s="53" t="s">
        <v>26</v>
      </c>
      <c r="E42" s="53" t="s">
        <v>42</v>
      </c>
      <c r="F42" s="53" t="s">
        <v>48</v>
      </c>
      <c r="G42" s="53"/>
      <c r="H42" s="54">
        <f>H43+H44</f>
        <v>1930.119</v>
      </c>
      <c r="I42" s="54">
        <f>I43+I44</f>
        <v>1871.5079999999998</v>
      </c>
      <c r="J42" s="54">
        <f>J43+J44</f>
        <v>1911.541</v>
      </c>
    </row>
    <row r="43" spans="1:10" ht="23.25" thickBot="1">
      <c r="A43" s="45"/>
      <c r="B43" s="55" t="s">
        <v>39</v>
      </c>
      <c r="C43" s="123" t="s">
        <v>24</v>
      </c>
      <c r="D43" s="53" t="s">
        <v>26</v>
      </c>
      <c r="E43" s="53" t="s">
        <v>42</v>
      </c>
      <c r="F43" s="53" t="s">
        <v>48</v>
      </c>
      <c r="G43" s="53" t="s">
        <v>40</v>
      </c>
      <c r="H43" s="54">
        <v>611.298</v>
      </c>
      <c r="I43" s="54">
        <v>672.428</v>
      </c>
      <c r="J43" s="57">
        <v>739.672</v>
      </c>
    </row>
    <row r="44" spans="1:10" ht="23.25" thickBot="1">
      <c r="A44" s="45"/>
      <c r="B44" s="55" t="s">
        <v>49</v>
      </c>
      <c r="C44" s="123" t="s">
        <v>24</v>
      </c>
      <c r="D44" s="53" t="s">
        <v>26</v>
      </c>
      <c r="E44" s="53" t="s">
        <v>42</v>
      </c>
      <c r="F44" s="53" t="s">
        <v>48</v>
      </c>
      <c r="G44" s="53" t="s">
        <v>50</v>
      </c>
      <c r="H44" s="54">
        <v>1318.821</v>
      </c>
      <c r="I44" s="54">
        <v>1199.08</v>
      </c>
      <c r="J44" s="57">
        <v>1171.869</v>
      </c>
    </row>
    <row r="45" spans="1:10" ht="34.5" thickBot="1">
      <c r="A45" s="50"/>
      <c r="B45" s="58" t="s">
        <v>51</v>
      </c>
      <c r="C45" s="123" t="s">
        <v>24</v>
      </c>
      <c r="D45" s="53" t="s">
        <v>26</v>
      </c>
      <c r="E45" s="53" t="s">
        <v>42</v>
      </c>
      <c r="F45" s="53" t="s">
        <v>52</v>
      </c>
      <c r="G45" s="53"/>
      <c r="H45" s="54">
        <f aca="true" t="shared" si="2" ref="H45:J47">H46</f>
        <v>599.603</v>
      </c>
      <c r="I45" s="54">
        <f t="shared" si="2"/>
        <v>659.562</v>
      </c>
      <c r="J45" s="54">
        <f t="shared" si="2"/>
        <v>725.519</v>
      </c>
    </row>
    <row r="46" spans="1:10" ht="13.5" thickBot="1">
      <c r="A46" s="50"/>
      <c r="B46" s="58" t="s">
        <v>34</v>
      </c>
      <c r="C46" s="123" t="s">
        <v>24</v>
      </c>
      <c r="D46" s="53" t="s">
        <v>26</v>
      </c>
      <c r="E46" s="53" t="s">
        <v>42</v>
      </c>
      <c r="F46" s="53" t="s">
        <v>53</v>
      </c>
      <c r="G46" s="53"/>
      <c r="H46" s="54">
        <f t="shared" si="2"/>
        <v>599.603</v>
      </c>
      <c r="I46" s="54">
        <f t="shared" si="2"/>
        <v>659.562</v>
      </c>
      <c r="J46" s="54">
        <f t="shared" si="2"/>
        <v>725.519</v>
      </c>
    </row>
    <row r="47" spans="1:10" ht="34.5" thickBot="1">
      <c r="A47" s="50"/>
      <c r="B47" s="58" t="s">
        <v>54</v>
      </c>
      <c r="C47" s="123" t="s">
        <v>24</v>
      </c>
      <c r="D47" s="53" t="s">
        <v>26</v>
      </c>
      <c r="E47" s="53" t="s">
        <v>42</v>
      </c>
      <c r="F47" s="53" t="s">
        <v>55</v>
      </c>
      <c r="G47" s="53"/>
      <c r="H47" s="54">
        <f t="shared" si="2"/>
        <v>599.603</v>
      </c>
      <c r="I47" s="54">
        <f t="shared" si="2"/>
        <v>659.562</v>
      </c>
      <c r="J47" s="54">
        <f t="shared" si="2"/>
        <v>725.519</v>
      </c>
    </row>
    <row r="48" spans="1:10" ht="23.25" thickBot="1">
      <c r="A48" s="45"/>
      <c r="B48" s="55" t="s">
        <v>39</v>
      </c>
      <c r="C48" s="123" t="s">
        <v>24</v>
      </c>
      <c r="D48" s="53" t="s">
        <v>26</v>
      </c>
      <c r="E48" s="53" t="s">
        <v>42</v>
      </c>
      <c r="F48" s="53" t="s">
        <v>55</v>
      </c>
      <c r="G48" s="53" t="s">
        <v>40</v>
      </c>
      <c r="H48" s="54">
        <v>599.603</v>
      </c>
      <c r="I48" s="54">
        <v>659.562</v>
      </c>
      <c r="J48" s="57">
        <v>725.519</v>
      </c>
    </row>
    <row r="49" spans="1:10" ht="23.25" thickBot="1">
      <c r="A49" s="45"/>
      <c r="B49" s="58" t="s">
        <v>56</v>
      </c>
      <c r="C49" s="38" t="s">
        <v>24</v>
      </c>
      <c r="D49" s="48" t="s">
        <v>26</v>
      </c>
      <c r="E49" s="48" t="s">
        <v>57</v>
      </c>
      <c r="F49" s="48"/>
      <c r="G49" s="48"/>
      <c r="H49" s="49">
        <f aca="true" t="shared" si="3" ref="H49:J53">H50</f>
        <v>188.2</v>
      </c>
      <c r="I49" s="49">
        <f t="shared" si="3"/>
        <v>0</v>
      </c>
      <c r="J49" s="59">
        <f t="shared" si="3"/>
        <v>0</v>
      </c>
    </row>
    <row r="50" spans="1:10" ht="34.5" thickBot="1">
      <c r="A50" s="50"/>
      <c r="B50" s="51" t="s">
        <v>43</v>
      </c>
      <c r="C50" s="123" t="s">
        <v>24</v>
      </c>
      <c r="D50" s="53" t="s">
        <v>26</v>
      </c>
      <c r="E50" s="53" t="s">
        <v>57</v>
      </c>
      <c r="F50" s="53" t="s">
        <v>31</v>
      </c>
      <c r="G50" s="53"/>
      <c r="H50" s="54">
        <f t="shared" si="3"/>
        <v>188.2</v>
      </c>
      <c r="I50" s="54">
        <f t="shared" si="3"/>
        <v>0</v>
      </c>
      <c r="J50" s="57">
        <f t="shared" si="3"/>
        <v>0</v>
      </c>
    </row>
    <row r="51" spans="1:10" ht="23.25" thickBot="1">
      <c r="A51" s="45"/>
      <c r="B51" s="51" t="s">
        <v>58</v>
      </c>
      <c r="C51" s="123" t="s">
        <v>24</v>
      </c>
      <c r="D51" s="53" t="s">
        <v>26</v>
      </c>
      <c r="E51" s="53" t="s">
        <v>57</v>
      </c>
      <c r="F51" s="53" t="s">
        <v>45</v>
      </c>
      <c r="G51" s="53"/>
      <c r="H51" s="54">
        <f t="shared" si="3"/>
        <v>188.2</v>
      </c>
      <c r="I51" s="54">
        <f t="shared" si="3"/>
        <v>0</v>
      </c>
      <c r="J51" s="57">
        <f t="shared" si="3"/>
        <v>0</v>
      </c>
    </row>
    <row r="52" spans="1:10" ht="13.5" thickBot="1">
      <c r="A52" s="45"/>
      <c r="B52" s="51" t="s">
        <v>34</v>
      </c>
      <c r="C52" s="123" t="s">
        <v>24</v>
      </c>
      <c r="D52" s="53" t="s">
        <v>26</v>
      </c>
      <c r="E52" s="53" t="s">
        <v>57</v>
      </c>
      <c r="F52" s="53" t="s">
        <v>46</v>
      </c>
      <c r="G52" s="53"/>
      <c r="H52" s="54">
        <f t="shared" si="3"/>
        <v>188.2</v>
      </c>
      <c r="I52" s="54">
        <f t="shared" si="3"/>
        <v>0</v>
      </c>
      <c r="J52" s="57">
        <f t="shared" si="3"/>
        <v>0</v>
      </c>
    </row>
    <row r="53" spans="1:10" ht="34.5" thickBot="1">
      <c r="A53" s="45"/>
      <c r="B53" s="58" t="s">
        <v>59</v>
      </c>
      <c r="C53" s="123" t="s">
        <v>24</v>
      </c>
      <c r="D53" s="53" t="s">
        <v>26</v>
      </c>
      <c r="E53" s="53" t="s">
        <v>57</v>
      </c>
      <c r="F53" s="53" t="s">
        <v>60</v>
      </c>
      <c r="G53" s="53"/>
      <c r="H53" s="54">
        <f t="shared" si="3"/>
        <v>188.2</v>
      </c>
      <c r="I53" s="54">
        <f t="shared" si="3"/>
        <v>0</v>
      </c>
      <c r="J53" s="57">
        <f t="shared" si="3"/>
        <v>0</v>
      </c>
    </row>
    <row r="54" spans="1:10" ht="13.5" thickBot="1">
      <c r="A54" s="60"/>
      <c r="B54" s="61" t="s">
        <v>61</v>
      </c>
      <c r="C54" s="123" t="s">
        <v>24</v>
      </c>
      <c r="D54" s="63" t="s">
        <v>26</v>
      </c>
      <c r="E54" s="63" t="s">
        <v>57</v>
      </c>
      <c r="F54" s="63" t="s">
        <v>60</v>
      </c>
      <c r="G54" s="63" t="s">
        <v>62</v>
      </c>
      <c r="H54" s="64">
        <v>188.2</v>
      </c>
      <c r="I54" s="64"/>
      <c r="J54" s="65"/>
    </row>
    <row r="55" spans="1:10" ht="23.25" thickBot="1">
      <c r="A55" s="36">
        <v>2</v>
      </c>
      <c r="B55" s="66" t="s">
        <v>63</v>
      </c>
      <c r="C55" s="38" t="s">
        <v>24</v>
      </c>
      <c r="D55" s="38"/>
      <c r="E55" s="38"/>
      <c r="F55" s="38"/>
      <c r="G55" s="38"/>
      <c r="H55" s="39">
        <f>H56+H105+H130+H178+H234+H245+H265+H280+H97</f>
        <v>80386.67799999999</v>
      </c>
      <c r="I55" s="39">
        <f>I56+I105+I130+I178+I234+I245+I265+I280+I97</f>
        <v>68198.73</v>
      </c>
      <c r="J55" s="39">
        <f>J56+J105+J130+J178+J234+J245+J265+J280+J97</f>
        <v>68972.84</v>
      </c>
    </row>
    <row r="56" spans="1:10" ht="13.5" thickBot="1">
      <c r="A56" s="67"/>
      <c r="B56" s="42" t="s">
        <v>25</v>
      </c>
      <c r="C56" s="38" t="s">
        <v>24</v>
      </c>
      <c r="D56" s="43" t="s">
        <v>26</v>
      </c>
      <c r="E56" s="43" t="s">
        <v>27</v>
      </c>
      <c r="F56" s="43"/>
      <c r="G56" s="43"/>
      <c r="H56" s="44">
        <f>H57+H74+H80</f>
        <v>19259.577</v>
      </c>
      <c r="I56" s="44">
        <f>I57+I74+I80</f>
        <v>18535.74</v>
      </c>
      <c r="J56" s="44">
        <f>J57+J74+J80</f>
        <v>19711.260000000002</v>
      </c>
    </row>
    <row r="57" spans="1:10" ht="39" thickBot="1">
      <c r="A57" s="45"/>
      <c r="B57" s="68" t="s">
        <v>64</v>
      </c>
      <c r="C57" s="38" t="s">
        <v>24</v>
      </c>
      <c r="D57" s="48" t="s">
        <v>26</v>
      </c>
      <c r="E57" s="48" t="s">
        <v>65</v>
      </c>
      <c r="F57" s="48"/>
      <c r="G57" s="48"/>
      <c r="H57" s="49">
        <f>H58</f>
        <v>15321.947</v>
      </c>
      <c r="I57" s="49">
        <f>I58</f>
        <v>15223.140000000001</v>
      </c>
      <c r="J57" s="49">
        <f>J58</f>
        <v>16197.52</v>
      </c>
    </row>
    <row r="58" spans="1:10" ht="34.5" thickBot="1">
      <c r="A58" s="50"/>
      <c r="B58" s="51" t="s">
        <v>66</v>
      </c>
      <c r="C58" s="123" t="s">
        <v>24</v>
      </c>
      <c r="D58" s="53" t="s">
        <v>26</v>
      </c>
      <c r="E58" s="53" t="s">
        <v>65</v>
      </c>
      <c r="F58" s="53" t="s">
        <v>31</v>
      </c>
      <c r="G58" s="53"/>
      <c r="H58" s="54">
        <f>H59+H70</f>
        <v>15321.947</v>
      </c>
      <c r="I58" s="54">
        <f>I59+I70</f>
        <v>15223.140000000001</v>
      </c>
      <c r="J58" s="54">
        <f>J59+J70</f>
        <v>16197.52</v>
      </c>
    </row>
    <row r="59" spans="1:10" ht="34.5" thickBot="1">
      <c r="A59" s="45"/>
      <c r="B59" s="69" t="s">
        <v>67</v>
      </c>
      <c r="C59" s="123" t="s">
        <v>24</v>
      </c>
      <c r="D59" s="53" t="s">
        <v>26</v>
      </c>
      <c r="E59" s="53" t="s">
        <v>65</v>
      </c>
      <c r="F59" s="53" t="s">
        <v>45</v>
      </c>
      <c r="G59" s="53"/>
      <c r="H59" s="54">
        <f>H60</f>
        <v>13871.081</v>
      </c>
      <c r="I59" s="54">
        <f>I60</f>
        <v>13595.477</v>
      </c>
      <c r="J59" s="54">
        <f>J60</f>
        <v>14414.787</v>
      </c>
    </row>
    <row r="60" spans="1:10" ht="13.5" thickBot="1">
      <c r="A60" s="45"/>
      <c r="B60" s="51" t="s">
        <v>34</v>
      </c>
      <c r="C60" s="123" t="s">
        <v>24</v>
      </c>
      <c r="D60" s="53" t="s">
        <v>26</v>
      </c>
      <c r="E60" s="53" t="s">
        <v>65</v>
      </c>
      <c r="F60" s="53" t="s">
        <v>46</v>
      </c>
      <c r="G60" s="53"/>
      <c r="H60" s="54">
        <f>H61+H64+H66+H68</f>
        <v>13871.081</v>
      </c>
      <c r="I60" s="54">
        <f>I61+I64+I66+I68</f>
        <v>13595.477</v>
      </c>
      <c r="J60" s="54">
        <f>J61+J64+J66+J68</f>
        <v>14414.787</v>
      </c>
    </row>
    <row r="61" spans="1:10" ht="13.5" thickBot="1">
      <c r="A61" s="45"/>
      <c r="B61" s="70" t="s">
        <v>47</v>
      </c>
      <c r="C61" s="123" t="s">
        <v>24</v>
      </c>
      <c r="D61" s="53" t="s">
        <v>26</v>
      </c>
      <c r="E61" s="53" t="s">
        <v>65</v>
      </c>
      <c r="F61" s="53" t="s">
        <v>48</v>
      </c>
      <c r="G61" s="53"/>
      <c r="H61" s="54">
        <f>H62+H63</f>
        <v>13321.521</v>
      </c>
      <c r="I61" s="54">
        <f>I62+I63</f>
        <v>13595.477</v>
      </c>
      <c r="J61" s="54">
        <f>J62+J63</f>
        <v>14414.787</v>
      </c>
    </row>
    <row r="62" spans="1:10" ht="23.25" thickBot="1">
      <c r="A62" s="45"/>
      <c r="B62" s="55" t="s">
        <v>39</v>
      </c>
      <c r="C62" s="123" t="s">
        <v>24</v>
      </c>
      <c r="D62" s="53" t="s">
        <v>26</v>
      </c>
      <c r="E62" s="53" t="s">
        <v>65</v>
      </c>
      <c r="F62" s="53" t="s">
        <v>48</v>
      </c>
      <c r="G62" s="53" t="s">
        <v>40</v>
      </c>
      <c r="H62" s="54">
        <v>8247.449</v>
      </c>
      <c r="I62" s="54">
        <v>8998.807</v>
      </c>
      <c r="J62" s="57">
        <v>9997.688</v>
      </c>
    </row>
    <row r="63" spans="1:10" ht="23.25" thickBot="1">
      <c r="A63" s="45"/>
      <c r="B63" s="55" t="s">
        <v>49</v>
      </c>
      <c r="C63" s="123" t="s">
        <v>24</v>
      </c>
      <c r="D63" s="53" t="s">
        <v>26</v>
      </c>
      <c r="E63" s="53" t="s">
        <v>65</v>
      </c>
      <c r="F63" s="53" t="s">
        <v>48</v>
      </c>
      <c r="G63" s="53" t="s">
        <v>50</v>
      </c>
      <c r="H63" s="54">
        <v>5074.072</v>
      </c>
      <c r="I63" s="54">
        <v>4596.67</v>
      </c>
      <c r="J63" s="57">
        <v>4417.099</v>
      </c>
    </row>
    <row r="64" spans="1:10" ht="34.5" thickBot="1">
      <c r="A64" s="45"/>
      <c r="B64" s="71" t="s">
        <v>68</v>
      </c>
      <c r="C64" s="123" t="s">
        <v>24</v>
      </c>
      <c r="D64" s="53" t="s">
        <v>26</v>
      </c>
      <c r="E64" s="53" t="s">
        <v>65</v>
      </c>
      <c r="F64" s="53" t="s">
        <v>69</v>
      </c>
      <c r="G64" s="53"/>
      <c r="H64" s="72">
        <f>H65</f>
        <v>47.06</v>
      </c>
      <c r="I64" s="72">
        <f>I65</f>
        <v>0</v>
      </c>
      <c r="J64" s="73">
        <f>J65</f>
        <v>0</v>
      </c>
    </row>
    <row r="65" spans="1:10" ht="13.5" thickBot="1">
      <c r="A65" s="45"/>
      <c r="B65" s="55" t="s">
        <v>61</v>
      </c>
      <c r="C65" s="123" t="s">
        <v>24</v>
      </c>
      <c r="D65" s="53" t="s">
        <v>26</v>
      </c>
      <c r="E65" s="53" t="s">
        <v>65</v>
      </c>
      <c r="F65" s="53" t="s">
        <v>69</v>
      </c>
      <c r="G65" s="53" t="s">
        <v>62</v>
      </c>
      <c r="H65" s="72">
        <v>47.06</v>
      </c>
      <c r="I65" s="72"/>
      <c r="J65" s="73"/>
    </row>
    <row r="66" spans="1:10" ht="34.5" thickBot="1">
      <c r="A66" s="45"/>
      <c r="B66" s="74" t="s">
        <v>340</v>
      </c>
      <c r="C66" s="123" t="s">
        <v>24</v>
      </c>
      <c r="D66" s="53" t="s">
        <v>26</v>
      </c>
      <c r="E66" s="53" t="s">
        <v>65</v>
      </c>
      <c r="F66" s="53" t="s">
        <v>70</v>
      </c>
      <c r="G66" s="53"/>
      <c r="H66" s="72">
        <f>H67</f>
        <v>304.5</v>
      </c>
      <c r="I66" s="72">
        <f>I67</f>
        <v>0</v>
      </c>
      <c r="J66" s="73">
        <f>J67</f>
        <v>0</v>
      </c>
    </row>
    <row r="67" spans="1:10" ht="13.5" thickBot="1">
      <c r="A67" s="45"/>
      <c r="B67" s="55" t="s">
        <v>61</v>
      </c>
      <c r="C67" s="123" t="s">
        <v>24</v>
      </c>
      <c r="D67" s="53" t="s">
        <v>26</v>
      </c>
      <c r="E67" s="53" t="s">
        <v>65</v>
      </c>
      <c r="F67" s="53" t="s">
        <v>70</v>
      </c>
      <c r="G67" s="53" t="s">
        <v>62</v>
      </c>
      <c r="H67" s="72">
        <v>304.5</v>
      </c>
      <c r="I67" s="72"/>
      <c r="J67" s="73"/>
    </row>
    <row r="68" spans="1:10" ht="45.75" thickBot="1">
      <c r="A68" s="45"/>
      <c r="B68" s="75" t="s">
        <v>341</v>
      </c>
      <c r="C68" s="123" t="s">
        <v>24</v>
      </c>
      <c r="D68" s="53" t="s">
        <v>26</v>
      </c>
      <c r="E68" s="53" t="s">
        <v>65</v>
      </c>
      <c r="F68" s="53" t="s">
        <v>71</v>
      </c>
      <c r="G68" s="53"/>
      <c r="H68" s="72">
        <f>H69</f>
        <v>198</v>
      </c>
      <c r="I68" s="72">
        <f>I69</f>
        <v>0</v>
      </c>
      <c r="J68" s="73">
        <f>J69</f>
        <v>0</v>
      </c>
    </row>
    <row r="69" spans="1:10" ht="13.5" thickBot="1">
      <c r="A69" s="45"/>
      <c r="B69" s="55" t="s">
        <v>61</v>
      </c>
      <c r="C69" s="123" t="s">
        <v>24</v>
      </c>
      <c r="D69" s="53" t="s">
        <v>26</v>
      </c>
      <c r="E69" s="53" t="s">
        <v>65</v>
      </c>
      <c r="F69" s="53" t="s">
        <v>71</v>
      </c>
      <c r="G69" s="53" t="s">
        <v>62</v>
      </c>
      <c r="H69" s="72">
        <v>198</v>
      </c>
      <c r="I69" s="72"/>
      <c r="J69" s="73"/>
    </row>
    <row r="70" spans="1:10" ht="34.5" thickBot="1">
      <c r="A70" s="45"/>
      <c r="B70" s="76" t="s">
        <v>72</v>
      </c>
      <c r="C70" s="123" t="s">
        <v>24</v>
      </c>
      <c r="D70" s="53" t="s">
        <v>26</v>
      </c>
      <c r="E70" s="53" t="s">
        <v>65</v>
      </c>
      <c r="F70" s="77" t="s">
        <v>73</v>
      </c>
      <c r="G70" s="53"/>
      <c r="H70" s="72">
        <f aca="true" t="shared" si="4" ref="H70:J72">H71</f>
        <v>1450.866</v>
      </c>
      <c r="I70" s="72">
        <f t="shared" si="4"/>
        <v>1627.663</v>
      </c>
      <c r="J70" s="73">
        <f t="shared" si="4"/>
        <v>1782.733</v>
      </c>
    </row>
    <row r="71" spans="1:10" ht="13.5" thickBot="1">
      <c r="A71" s="45"/>
      <c r="B71" s="69" t="s">
        <v>74</v>
      </c>
      <c r="C71" s="123" t="s">
        <v>24</v>
      </c>
      <c r="D71" s="53" t="s">
        <v>26</v>
      </c>
      <c r="E71" s="53" t="s">
        <v>65</v>
      </c>
      <c r="F71" s="77" t="s">
        <v>75</v>
      </c>
      <c r="G71" s="53"/>
      <c r="H71" s="72">
        <f t="shared" si="4"/>
        <v>1450.866</v>
      </c>
      <c r="I71" s="72">
        <f t="shared" si="4"/>
        <v>1627.663</v>
      </c>
      <c r="J71" s="73">
        <f t="shared" si="4"/>
        <v>1782.733</v>
      </c>
    </row>
    <row r="72" spans="1:10" ht="23.25" thickBot="1">
      <c r="A72" s="45"/>
      <c r="B72" s="78" t="s">
        <v>76</v>
      </c>
      <c r="C72" s="123" t="s">
        <v>24</v>
      </c>
      <c r="D72" s="53" t="s">
        <v>26</v>
      </c>
      <c r="E72" s="53" t="s">
        <v>65</v>
      </c>
      <c r="F72" s="77" t="s">
        <v>77</v>
      </c>
      <c r="G72" s="53"/>
      <c r="H72" s="72">
        <f t="shared" si="4"/>
        <v>1450.866</v>
      </c>
      <c r="I72" s="72">
        <f t="shared" si="4"/>
        <v>1627.663</v>
      </c>
      <c r="J72" s="73">
        <f t="shared" si="4"/>
        <v>1782.733</v>
      </c>
    </row>
    <row r="73" spans="1:10" ht="23.25" thickBot="1">
      <c r="A73" s="45"/>
      <c r="B73" s="55" t="s">
        <v>39</v>
      </c>
      <c r="C73" s="123" t="s">
        <v>24</v>
      </c>
      <c r="D73" s="53" t="s">
        <v>26</v>
      </c>
      <c r="E73" s="53" t="s">
        <v>65</v>
      </c>
      <c r="F73" s="77" t="s">
        <v>77</v>
      </c>
      <c r="G73" s="53" t="s">
        <v>40</v>
      </c>
      <c r="H73" s="72">
        <v>1450.866</v>
      </c>
      <c r="I73" s="72">
        <v>1627.663</v>
      </c>
      <c r="J73" s="73">
        <v>1782.733</v>
      </c>
    </row>
    <row r="74" spans="1:10" ht="13.5" thickBot="1">
      <c r="A74" s="45"/>
      <c r="B74" s="46" t="s">
        <v>78</v>
      </c>
      <c r="C74" s="38" t="s">
        <v>24</v>
      </c>
      <c r="D74" s="48" t="s">
        <v>26</v>
      </c>
      <c r="E74" s="48" t="s">
        <v>79</v>
      </c>
      <c r="F74" s="48"/>
      <c r="G74" s="48"/>
      <c r="H74" s="79">
        <f aca="true" t="shared" si="5" ref="H74:J78">H75</f>
        <v>3045.93</v>
      </c>
      <c r="I74" s="79">
        <f t="shared" si="5"/>
        <v>2500.6</v>
      </c>
      <c r="J74" s="80">
        <f t="shared" si="5"/>
        <v>2701.74</v>
      </c>
    </row>
    <row r="75" spans="1:10" ht="34.5" thickBot="1">
      <c r="A75" s="45"/>
      <c r="B75" s="46" t="s">
        <v>80</v>
      </c>
      <c r="C75" s="38" t="s">
        <v>24</v>
      </c>
      <c r="D75" s="48" t="s">
        <v>26</v>
      </c>
      <c r="E75" s="48" t="s">
        <v>79</v>
      </c>
      <c r="F75" s="48" t="s">
        <v>81</v>
      </c>
      <c r="G75" s="48"/>
      <c r="H75" s="79">
        <f t="shared" si="5"/>
        <v>3045.93</v>
      </c>
      <c r="I75" s="79">
        <f t="shared" si="5"/>
        <v>2500.6</v>
      </c>
      <c r="J75" s="80">
        <f t="shared" si="5"/>
        <v>2701.74</v>
      </c>
    </row>
    <row r="76" spans="1:10" ht="13.5" thickBot="1">
      <c r="A76" s="45"/>
      <c r="B76" s="52" t="s">
        <v>74</v>
      </c>
      <c r="C76" s="123" t="s">
        <v>24</v>
      </c>
      <c r="D76" s="53" t="s">
        <v>26</v>
      </c>
      <c r="E76" s="53" t="s">
        <v>79</v>
      </c>
      <c r="F76" s="53" t="s">
        <v>82</v>
      </c>
      <c r="G76" s="53"/>
      <c r="H76" s="72">
        <f t="shared" si="5"/>
        <v>3045.93</v>
      </c>
      <c r="I76" s="72">
        <f t="shared" si="5"/>
        <v>2500.6</v>
      </c>
      <c r="J76" s="73">
        <f t="shared" si="5"/>
        <v>2701.74</v>
      </c>
    </row>
    <row r="77" spans="1:10" ht="13.5" thickBot="1">
      <c r="A77" s="45"/>
      <c r="B77" s="52" t="s">
        <v>74</v>
      </c>
      <c r="C77" s="123" t="s">
        <v>24</v>
      </c>
      <c r="D77" s="53" t="s">
        <v>26</v>
      </c>
      <c r="E77" s="53" t="s">
        <v>79</v>
      </c>
      <c r="F77" s="53" t="s">
        <v>83</v>
      </c>
      <c r="G77" s="53"/>
      <c r="H77" s="72">
        <f t="shared" si="5"/>
        <v>3045.93</v>
      </c>
      <c r="I77" s="72">
        <f t="shared" si="5"/>
        <v>2500.6</v>
      </c>
      <c r="J77" s="73">
        <f t="shared" si="5"/>
        <v>2701.74</v>
      </c>
    </row>
    <row r="78" spans="1:10" ht="23.25" thickBot="1">
      <c r="A78" s="45"/>
      <c r="B78" s="52" t="s">
        <v>84</v>
      </c>
      <c r="C78" s="123" t="s">
        <v>24</v>
      </c>
      <c r="D78" s="53" t="s">
        <v>26</v>
      </c>
      <c r="E78" s="53" t="s">
        <v>79</v>
      </c>
      <c r="F78" s="53" t="s">
        <v>85</v>
      </c>
      <c r="G78" s="53"/>
      <c r="H78" s="72">
        <f t="shared" si="5"/>
        <v>3045.93</v>
      </c>
      <c r="I78" s="72">
        <f t="shared" si="5"/>
        <v>2500.6</v>
      </c>
      <c r="J78" s="73">
        <f t="shared" si="5"/>
        <v>2701.74</v>
      </c>
    </row>
    <row r="79" spans="1:10" ht="13.5" thickBot="1">
      <c r="A79" s="45"/>
      <c r="B79" s="55" t="s">
        <v>86</v>
      </c>
      <c r="C79" s="123" t="s">
        <v>24</v>
      </c>
      <c r="D79" s="53" t="s">
        <v>26</v>
      </c>
      <c r="E79" s="53" t="s">
        <v>79</v>
      </c>
      <c r="F79" s="53" t="s">
        <v>85</v>
      </c>
      <c r="G79" s="53" t="s">
        <v>87</v>
      </c>
      <c r="H79" s="72">
        <v>3045.93</v>
      </c>
      <c r="I79" s="72">
        <v>2500.6</v>
      </c>
      <c r="J79" s="73">
        <v>2701.74</v>
      </c>
    </row>
    <row r="80" spans="1:10" ht="13.5" thickBot="1">
      <c r="A80" s="45"/>
      <c r="B80" s="46" t="s">
        <v>88</v>
      </c>
      <c r="C80" s="38" t="s">
        <v>24</v>
      </c>
      <c r="D80" s="48" t="s">
        <v>26</v>
      </c>
      <c r="E80" s="48" t="s">
        <v>89</v>
      </c>
      <c r="F80" s="48"/>
      <c r="G80" s="48"/>
      <c r="H80" s="79">
        <f>H81+H87</f>
        <v>891.7</v>
      </c>
      <c r="I80" s="79">
        <f>I81+I87</f>
        <v>812</v>
      </c>
      <c r="J80" s="80">
        <f>J81+J87</f>
        <v>812</v>
      </c>
    </row>
    <row r="81" spans="1:10" ht="23.25" thickBot="1">
      <c r="A81" s="45"/>
      <c r="B81" s="46" t="s">
        <v>90</v>
      </c>
      <c r="C81" s="38" t="s">
        <v>24</v>
      </c>
      <c r="D81" s="48" t="s">
        <v>26</v>
      </c>
      <c r="E81" s="48" t="s">
        <v>89</v>
      </c>
      <c r="F81" s="48" t="s">
        <v>91</v>
      </c>
      <c r="G81" s="48"/>
      <c r="H81" s="79">
        <f aca="true" t="shared" si="6" ref="H81:J83">H82</f>
        <v>293.2</v>
      </c>
      <c r="I81" s="79">
        <f t="shared" si="6"/>
        <v>213.5</v>
      </c>
      <c r="J81" s="80">
        <f t="shared" si="6"/>
        <v>213.5</v>
      </c>
    </row>
    <row r="82" spans="1:10" ht="13.5" thickBot="1">
      <c r="A82" s="50"/>
      <c r="B82" s="51" t="s">
        <v>74</v>
      </c>
      <c r="C82" s="123" t="s">
        <v>24</v>
      </c>
      <c r="D82" s="53" t="s">
        <v>26</v>
      </c>
      <c r="E82" s="53" t="s">
        <v>89</v>
      </c>
      <c r="F82" s="53" t="s">
        <v>92</v>
      </c>
      <c r="G82" s="53"/>
      <c r="H82" s="72">
        <f t="shared" si="6"/>
        <v>293.2</v>
      </c>
      <c r="I82" s="72">
        <f t="shared" si="6"/>
        <v>213.5</v>
      </c>
      <c r="J82" s="73">
        <f t="shared" si="6"/>
        <v>213.5</v>
      </c>
    </row>
    <row r="83" spans="1:10" ht="13.5" thickBot="1">
      <c r="A83" s="50"/>
      <c r="B83" s="51" t="s">
        <v>74</v>
      </c>
      <c r="C83" s="123" t="s">
        <v>24</v>
      </c>
      <c r="D83" s="53" t="s">
        <v>26</v>
      </c>
      <c r="E83" s="53" t="s">
        <v>89</v>
      </c>
      <c r="F83" s="53" t="s">
        <v>93</v>
      </c>
      <c r="G83" s="53"/>
      <c r="H83" s="72">
        <f t="shared" si="6"/>
        <v>293.2</v>
      </c>
      <c r="I83" s="72">
        <f t="shared" si="6"/>
        <v>213.5</v>
      </c>
      <c r="J83" s="73">
        <f t="shared" si="6"/>
        <v>213.5</v>
      </c>
    </row>
    <row r="84" spans="1:10" ht="13.5" thickBot="1">
      <c r="A84" s="45"/>
      <c r="B84" s="46" t="s">
        <v>94</v>
      </c>
      <c r="C84" s="38" t="s">
        <v>24</v>
      </c>
      <c r="D84" s="48" t="s">
        <v>26</v>
      </c>
      <c r="E84" s="48" t="s">
        <v>89</v>
      </c>
      <c r="F84" s="48" t="s">
        <v>95</v>
      </c>
      <c r="G84" s="48"/>
      <c r="H84" s="79">
        <f>H85+H86</f>
        <v>293.2</v>
      </c>
      <c r="I84" s="79">
        <f>I85+I86</f>
        <v>213.5</v>
      </c>
      <c r="J84" s="80">
        <f>J85+J86</f>
        <v>213.5</v>
      </c>
    </row>
    <row r="85" spans="1:10" ht="23.25" thickBot="1">
      <c r="A85" s="45"/>
      <c r="B85" s="55" t="s">
        <v>49</v>
      </c>
      <c r="C85" s="123" t="s">
        <v>24</v>
      </c>
      <c r="D85" s="53" t="s">
        <v>26</v>
      </c>
      <c r="E85" s="53" t="s">
        <v>89</v>
      </c>
      <c r="F85" s="53" t="s">
        <v>95</v>
      </c>
      <c r="G85" s="53" t="s">
        <v>50</v>
      </c>
      <c r="H85" s="72">
        <v>260</v>
      </c>
      <c r="I85" s="72">
        <v>178.5</v>
      </c>
      <c r="J85" s="73">
        <v>178.5</v>
      </c>
    </row>
    <row r="86" spans="1:10" ht="13.5" thickBot="1">
      <c r="A86" s="45"/>
      <c r="B86" s="55" t="s">
        <v>96</v>
      </c>
      <c r="C86" s="123" t="s">
        <v>24</v>
      </c>
      <c r="D86" s="53" t="s">
        <v>26</v>
      </c>
      <c r="E86" s="53" t="s">
        <v>89</v>
      </c>
      <c r="F86" s="53" t="s">
        <v>95</v>
      </c>
      <c r="G86" s="53" t="s">
        <v>97</v>
      </c>
      <c r="H86" s="72">
        <v>33.2</v>
      </c>
      <c r="I86" s="72">
        <v>35</v>
      </c>
      <c r="J86" s="73">
        <v>35</v>
      </c>
    </row>
    <row r="87" spans="1:10" ht="39" thickBot="1">
      <c r="A87" s="81"/>
      <c r="B87" s="82" t="s">
        <v>98</v>
      </c>
      <c r="C87" s="38" t="s">
        <v>24</v>
      </c>
      <c r="D87" s="48" t="s">
        <v>26</v>
      </c>
      <c r="E87" s="48" t="s">
        <v>89</v>
      </c>
      <c r="F87" s="48" t="s">
        <v>31</v>
      </c>
      <c r="G87" s="48"/>
      <c r="H87" s="79">
        <f aca="true" t="shared" si="7" ref="H87:J88">H88</f>
        <v>598.5</v>
      </c>
      <c r="I87" s="79">
        <f t="shared" si="7"/>
        <v>598.5</v>
      </c>
      <c r="J87" s="80">
        <f t="shared" si="7"/>
        <v>598.5</v>
      </c>
    </row>
    <row r="88" spans="1:10" ht="39" thickBot="1">
      <c r="A88" s="50"/>
      <c r="B88" s="83" t="s">
        <v>99</v>
      </c>
      <c r="C88" s="123" t="s">
        <v>24</v>
      </c>
      <c r="D88" s="53" t="s">
        <v>26</v>
      </c>
      <c r="E88" s="53" t="s">
        <v>89</v>
      </c>
      <c r="F88" s="53" t="s">
        <v>45</v>
      </c>
      <c r="G88" s="53"/>
      <c r="H88" s="72">
        <f t="shared" si="7"/>
        <v>598.5</v>
      </c>
      <c r="I88" s="72">
        <f t="shared" si="7"/>
        <v>598.5</v>
      </c>
      <c r="J88" s="73">
        <f t="shared" si="7"/>
        <v>598.5</v>
      </c>
    </row>
    <row r="89" spans="1:10" ht="13.5" thickBot="1">
      <c r="A89" s="50"/>
      <c r="B89" s="51" t="s">
        <v>74</v>
      </c>
      <c r="C89" s="123" t="s">
        <v>24</v>
      </c>
      <c r="D89" s="53" t="s">
        <v>26</v>
      </c>
      <c r="E89" s="53" t="s">
        <v>89</v>
      </c>
      <c r="F89" s="53" t="s">
        <v>46</v>
      </c>
      <c r="G89" s="53"/>
      <c r="H89" s="72">
        <f>H94</f>
        <v>598.5</v>
      </c>
      <c r="I89" s="72">
        <f>I94</f>
        <v>598.5</v>
      </c>
      <c r="J89" s="73">
        <f>J94</f>
        <v>598.5</v>
      </c>
    </row>
    <row r="90" spans="1:10" ht="13.5" hidden="1" thickBot="1">
      <c r="A90" s="50"/>
      <c r="B90" s="51" t="s">
        <v>94</v>
      </c>
      <c r="C90" s="123" t="s">
        <v>24</v>
      </c>
      <c r="D90" s="53" t="s">
        <v>26</v>
      </c>
      <c r="E90" s="53" t="s">
        <v>89</v>
      </c>
      <c r="F90" s="53" t="s">
        <v>100</v>
      </c>
      <c r="G90" s="53"/>
      <c r="H90" s="72">
        <f>H91</f>
        <v>0</v>
      </c>
      <c r="I90" s="72">
        <f>I91</f>
        <v>0</v>
      </c>
      <c r="J90" s="73">
        <f>J91</f>
        <v>0</v>
      </c>
    </row>
    <row r="91" spans="1:10" ht="23.25" hidden="1" thickBot="1">
      <c r="A91" s="45"/>
      <c r="B91" s="55" t="s">
        <v>49</v>
      </c>
      <c r="C91" s="123" t="s">
        <v>24</v>
      </c>
      <c r="D91" s="53" t="s">
        <v>26</v>
      </c>
      <c r="E91" s="53" t="s">
        <v>89</v>
      </c>
      <c r="F91" s="53" t="s">
        <v>100</v>
      </c>
      <c r="G91" s="53" t="s">
        <v>50</v>
      </c>
      <c r="H91" s="72"/>
      <c r="I91" s="72"/>
      <c r="J91" s="73"/>
    </row>
    <row r="92" spans="1:10" ht="34.5" hidden="1" thickBot="1">
      <c r="A92" s="45"/>
      <c r="B92" s="71" t="s">
        <v>68</v>
      </c>
      <c r="C92" s="123" t="s">
        <v>24</v>
      </c>
      <c r="D92" s="53" t="s">
        <v>26</v>
      </c>
      <c r="E92" s="53" t="s">
        <v>65</v>
      </c>
      <c r="F92" s="53" t="s">
        <v>69</v>
      </c>
      <c r="G92" s="53"/>
      <c r="H92" s="72">
        <f>H93</f>
        <v>0</v>
      </c>
      <c r="I92" s="72">
        <f>I93</f>
        <v>0</v>
      </c>
      <c r="J92" s="73">
        <f>J93</f>
        <v>0</v>
      </c>
    </row>
    <row r="93" spans="1:10" ht="13.5" hidden="1" thickBot="1">
      <c r="A93" s="45"/>
      <c r="B93" s="55" t="s">
        <v>61</v>
      </c>
      <c r="C93" s="123" t="s">
        <v>24</v>
      </c>
      <c r="D93" s="53" t="s">
        <v>26</v>
      </c>
      <c r="E93" s="53" t="s">
        <v>65</v>
      </c>
      <c r="F93" s="53" t="s">
        <v>69</v>
      </c>
      <c r="G93" s="53" t="s">
        <v>62</v>
      </c>
      <c r="H93" s="72"/>
      <c r="I93" s="72"/>
      <c r="J93" s="73"/>
    </row>
    <row r="94" spans="1:10" ht="51.75" thickBot="1">
      <c r="A94" s="45"/>
      <c r="B94" s="84" t="s">
        <v>342</v>
      </c>
      <c r="C94" s="123" t="s">
        <v>24</v>
      </c>
      <c r="D94" s="53" t="s">
        <v>26</v>
      </c>
      <c r="E94" s="53" t="s">
        <v>89</v>
      </c>
      <c r="F94" s="53" t="s">
        <v>101</v>
      </c>
      <c r="G94" s="53"/>
      <c r="H94" s="72">
        <f>H95+H96</f>
        <v>598.5</v>
      </c>
      <c r="I94" s="72">
        <f>I95+I96</f>
        <v>598.5</v>
      </c>
      <c r="J94" s="73">
        <f>J95+J96</f>
        <v>598.5</v>
      </c>
    </row>
    <row r="95" spans="1:10" ht="23.25" thickBot="1">
      <c r="A95" s="45"/>
      <c r="B95" s="55" t="s">
        <v>39</v>
      </c>
      <c r="C95" s="123" t="s">
        <v>24</v>
      </c>
      <c r="D95" s="53" t="s">
        <v>26</v>
      </c>
      <c r="E95" s="53" t="s">
        <v>89</v>
      </c>
      <c r="F95" s="53" t="s">
        <v>101</v>
      </c>
      <c r="G95" s="53" t="s">
        <v>40</v>
      </c>
      <c r="H95" s="72">
        <v>561.3</v>
      </c>
      <c r="I95" s="72">
        <v>561.3</v>
      </c>
      <c r="J95" s="73">
        <v>561.3</v>
      </c>
    </row>
    <row r="96" spans="1:10" ht="23.25" thickBot="1">
      <c r="A96" s="45"/>
      <c r="B96" s="55" t="s">
        <v>49</v>
      </c>
      <c r="C96" s="123" t="s">
        <v>24</v>
      </c>
      <c r="D96" s="53" t="s">
        <v>26</v>
      </c>
      <c r="E96" s="53" t="s">
        <v>89</v>
      </c>
      <c r="F96" s="53" t="s">
        <v>101</v>
      </c>
      <c r="G96" s="53" t="s">
        <v>50</v>
      </c>
      <c r="H96" s="72">
        <v>37.2</v>
      </c>
      <c r="I96" s="72">
        <v>37.2</v>
      </c>
      <c r="J96" s="73">
        <v>37.2</v>
      </c>
    </row>
    <row r="97" spans="1:10" ht="13.5" thickBot="1">
      <c r="A97" s="45"/>
      <c r="B97" s="85" t="s">
        <v>102</v>
      </c>
      <c r="C97" s="38" t="s">
        <v>24</v>
      </c>
      <c r="D97" s="48" t="s">
        <v>29</v>
      </c>
      <c r="E97" s="48" t="s">
        <v>27</v>
      </c>
      <c r="F97" s="53"/>
      <c r="G97" s="53"/>
      <c r="H97" s="79">
        <f aca="true" t="shared" si="8" ref="H97:J101">H98</f>
        <v>640.2</v>
      </c>
      <c r="I97" s="79">
        <f t="shared" si="8"/>
        <v>0</v>
      </c>
      <c r="J97" s="80">
        <f t="shared" si="8"/>
        <v>0</v>
      </c>
    </row>
    <row r="98" spans="1:10" ht="13.5" thickBot="1">
      <c r="A98" s="45"/>
      <c r="B98" s="85" t="s">
        <v>103</v>
      </c>
      <c r="C98" s="38" t="s">
        <v>24</v>
      </c>
      <c r="D98" s="48" t="s">
        <v>29</v>
      </c>
      <c r="E98" s="48" t="s">
        <v>42</v>
      </c>
      <c r="F98" s="53"/>
      <c r="G98" s="53"/>
      <c r="H98" s="79">
        <f t="shared" si="8"/>
        <v>640.2</v>
      </c>
      <c r="I98" s="79">
        <f t="shared" si="8"/>
        <v>0</v>
      </c>
      <c r="J98" s="80">
        <f t="shared" si="8"/>
        <v>0</v>
      </c>
    </row>
    <row r="99" spans="1:10" ht="23.25" thickBot="1">
      <c r="A99" s="45"/>
      <c r="B99" s="46" t="s">
        <v>104</v>
      </c>
      <c r="C99" s="38" t="s">
        <v>24</v>
      </c>
      <c r="D99" s="48" t="s">
        <v>29</v>
      </c>
      <c r="E99" s="48" t="s">
        <v>42</v>
      </c>
      <c r="F99" s="48" t="s">
        <v>81</v>
      </c>
      <c r="G99" s="53"/>
      <c r="H99" s="79">
        <f t="shared" si="8"/>
        <v>640.2</v>
      </c>
      <c r="I99" s="79">
        <f t="shared" si="8"/>
        <v>0</v>
      </c>
      <c r="J99" s="80">
        <f t="shared" si="8"/>
        <v>0</v>
      </c>
    </row>
    <row r="100" spans="1:10" ht="13.5" thickBot="1">
      <c r="A100" s="45"/>
      <c r="B100" s="51" t="s">
        <v>74</v>
      </c>
      <c r="C100" s="123" t="s">
        <v>24</v>
      </c>
      <c r="D100" s="53" t="s">
        <v>29</v>
      </c>
      <c r="E100" s="53" t="s">
        <v>42</v>
      </c>
      <c r="F100" s="53" t="s">
        <v>105</v>
      </c>
      <c r="G100" s="53"/>
      <c r="H100" s="72">
        <f t="shared" si="8"/>
        <v>640.2</v>
      </c>
      <c r="I100" s="72">
        <f t="shared" si="8"/>
        <v>0</v>
      </c>
      <c r="J100" s="73">
        <f t="shared" si="8"/>
        <v>0</v>
      </c>
    </row>
    <row r="101" spans="1:10" ht="13.5" thickBot="1">
      <c r="A101" s="45"/>
      <c r="B101" s="51" t="s">
        <v>74</v>
      </c>
      <c r="C101" s="123" t="s">
        <v>24</v>
      </c>
      <c r="D101" s="53" t="s">
        <v>29</v>
      </c>
      <c r="E101" s="53" t="s">
        <v>42</v>
      </c>
      <c r="F101" s="53" t="s">
        <v>83</v>
      </c>
      <c r="G101" s="53"/>
      <c r="H101" s="72">
        <f t="shared" si="8"/>
        <v>640.2</v>
      </c>
      <c r="I101" s="72">
        <f t="shared" si="8"/>
        <v>0</v>
      </c>
      <c r="J101" s="73">
        <f t="shared" si="8"/>
        <v>0</v>
      </c>
    </row>
    <row r="102" spans="1:10" ht="23.25" thickBot="1">
      <c r="A102" s="45"/>
      <c r="B102" s="86" t="s">
        <v>106</v>
      </c>
      <c r="C102" s="123" t="s">
        <v>24</v>
      </c>
      <c r="D102" s="53" t="s">
        <v>29</v>
      </c>
      <c r="E102" s="53" t="s">
        <v>42</v>
      </c>
      <c r="F102" s="53" t="s">
        <v>107</v>
      </c>
      <c r="G102" s="53"/>
      <c r="H102" s="72">
        <f>H103+H104</f>
        <v>640.2</v>
      </c>
      <c r="I102" s="72">
        <f>I103+I104</f>
        <v>0</v>
      </c>
      <c r="J102" s="73">
        <f>J103+J104</f>
        <v>0</v>
      </c>
    </row>
    <row r="103" spans="1:10" ht="23.25" thickBot="1">
      <c r="A103" s="45"/>
      <c r="B103" s="55" t="s">
        <v>39</v>
      </c>
      <c r="C103" s="123" t="s">
        <v>24</v>
      </c>
      <c r="D103" s="53" t="s">
        <v>29</v>
      </c>
      <c r="E103" s="53" t="s">
        <v>42</v>
      </c>
      <c r="F103" s="53" t="s">
        <v>107</v>
      </c>
      <c r="G103" s="53" t="s">
        <v>40</v>
      </c>
      <c r="H103" s="72">
        <v>638.005</v>
      </c>
      <c r="I103" s="72"/>
      <c r="J103" s="73"/>
    </row>
    <row r="104" spans="1:10" ht="23.25" thickBot="1">
      <c r="A104" s="45"/>
      <c r="B104" s="55" t="s">
        <v>49</v>
      </c>
      <c r="C104" s="123" t="s">
        <v>24</v>
      </c>
      <c r="D104" s="53" t="s">
        <v>29</v>
      </c>
      <c r="E104" s="53" t="s">
        <v>42</v>
      </c>
      <c r="F104" s="53" t="s">
        <v>107</v>
      </c>
      <c r="G104" s="53" t="s">
        <v>50</v>
      </c>
      <c r="H104" s="72">
        <v>2.195</v>
      </c>
      <c r="I104" s="72"/>
      <c r="J104" s="73"/>
    </row>
    <row r="105" spans="1:10" ht="13.5" thickBot="1">
      <c r="A105" s="50"/>
      <c r="B105" s="87" t="s">
        <v>108</v>
      </c>
      <c r="C105" s="38" t="s">
        <v>24</v>
      </c>
      <c r="D105" s="48" t="s">
        <v>42</v>
      </c>
      <c r="E105" s="48" t="s">
        <v>27</v>
      </c>
      <c r="F105" s="48"/>
      <c r="G105" s="48"/>
      <c r="H105" s="79">
        <f>H106</f>
        <v>1179</v>
      </c>
      <c r="I105" s="79">
        <f>I106</f>
        <v>1202</v>
      </c>
      <c r="J105" s="80">
        <f>J106</f>
        <v>676</v>
      </c>
    </row>
    <row r="106" spans="1:10" ht="23.25" thickBot="1">
      <c r="A106" s="45"/>
      <c r="B106" s="46" t="s">
        <v>109</v>
      </c>
      <c r="C106" s="38" t="s">
        <v>24</v>
      </c>
      <c r="D106" s="48" t="s">
        <v>42</v>
      </c>
      <c r="E106" s="48" t="s">
        <v>110</v>
      </c>
      <c r="F106" s="48"/>
      <c r="G106" s="48"/>
      <c r="H106" s="79">
        <f>H107+H126</f>
        <v>1179</v>
      </c>
      <c r="I106" s="79">
        <f>I107+I126</f>
        <v>1202</v>
      </c>
      <c r="J106" s="80">
        <f>J107+J126</f>
        <v>676</v>
      </c>
    </row>
    <row r="107" spans="1:10" ht="34.5" thickBot="1">
      <c r="A107" s="45"/>
      <c r="B107" s="85" t="s">
        <v>111</v>
      </c>
      <c r="C107" s="38" t="s">
        <v>24</v>
      </c>
      <c r="D107" s="48" t="s">
        <v>42</v>
      </c>
      <c r="E107" s="48" t="s">
        <v>110</v>
      </c>
      <c r="F107" s="48" t="s">
        <v>112</v>
      </c>
      <c r="G107" s="48"/>
      <c r="H107" s="79">
        <f>H108+H120</f>
        <v>1179</v>
      </c>
      <c r="I107" s="79">
        <f>I108+I120</f>
        <v>1202</v>
      </c>
      <c r="J107" s="80">
        <f>J108+J120</f>
        <v>676</v>
      </c>
    </row>
    <row r="108" spans="1:10" ht="45.75" thickBot="1">
      <c r="A108" s="50"/>
      <c r="B108" s="88" t="s">
        <v>113</v>
      </c>
      <c r="C108" s="123" t="s">
        <v>24</v>
      </c>
      <c r="D108" s="89" t="s">
        <v>42</v>
      </c>
      <c r="E108" s="89" t="s">
        <v>110</v>
      </c>
      <c r="F108" s="89" t="s">
        <v>114</v>
      </c>
      <c r="G108" s="89"/>
      <c r="H108" s="72">
        <f>H109+H116</f>
        <v>473</v>
      </c>
      <c r="I108" s="72">
        <f>I109+I116</f>
        <v>506</v>
      </c>
      <c r="J108" s="73">
        <f>J109+J116</f>
        <v>646</v>
      </c>
    </row>
    <row r="109" spans="1:10" ht="34.5" thickBot="1">
      <c r="A109" s="50"/>
      <c r="B109" s="69" t="s">
        <v>115</v>
      </c>
      <c r="C109" s="123" t="s">
        <v>24</v>
      </c>
      <c r="D109" s="89" t="s">
        <v>42</v>
      </c>
      <c r="E109" s="89" t="s">
        <v>110</v>
      </c>
      <c r="F109" s="89" t="s">
        <v>116</v>
      </c>
      <c r="G109" s="89"/>
      <c r="H109" s="72">
        <f>H110+H112+H114</f>
        <v>240</v>
      </c>
      <c r="I109" s="72">
        <f>I110+I112+I114</f>
        <v>320</v>
      </c>
      <c r="J109" s="73">
        <f>J110+J112+J114</f>
        <v>340</v>
      </c>
    </row>
    <row r="110" spans="1:10" ht="23.25" thickBot="1">
      <c r="A110" s="50"/>
      <c r="B110" s="90" t="s">
        <v>117</v>
      </c>
      <c r="C110" s="123" t="s">
        <v>24</v>
      </c>
      <c r="D110" s="89" t="s">
        <v>42</v>
      </c>
      <c r="E110" s="89" t="s">
        <v>110</v>
      </c>
      <c r="F110" s="89" t="s">
        <v>118</v>
      </c>
      <c r="G110" s="89"/>
      <c r="H110" s="72">
        <f>H111</f>
        <v>240</v>
      </c>
      <c r="I110" s="72">
        <f>I111</f>
        <v>320</v>
      </c>
      <c r="J110" s="73">
        <f>J111</f>
        <v>340</v>
      </c>
    </row>
    <row r="111" spans="1:10" ht="23.25" thickBot="1">
      <c r="A111" s="50"/>
      <c r="B111" s="55" t="s">
        <v>49</v>
      </c>
      <c r="C111" s="123" t="s">
        <v>24</v>
      </c>
      <c r="D111" s="89" t="s">
        <v>42</v>
      </c>
      <c r="E111" s="89" t="s">
        <v>110</v>
      </c>
      <c r="F111" s="89" t="s">
        <v>118</v>
      </c>
      <c r="G111" s="53" t="s">
        <v>50</v>
      </c>
      <c r="H111" s="72">
        <v>240</v>
      </c>
      <c r="I111" s="72">
        <v>320</v>
      </c>
      <c r="J111" s="73">
        <v>340</v>
      </c>
    </row>
    <row r="112" spans="1:10" ht="13.5" hidden="1" thickBot="1">
      <c r="A112" s="50"/>
      <c r="B112" s="91" t="s">
        <v>119</v>
      </c>
      <c r="C112" s="123" t="s">
        <v>24</v>
      </c>
      <c r="D112" s="89" t="s">
        <v>42</v>
      </c>
      <c r="E112" s="89" t="s">
        <v>110</v>
      </c>
      <c r="F112" s="89" t="s">
        <v>120</v>
      </c>
      <c r="G112" s="89"/>
      <c r="H112" s="72">
        <f>H113</f>
        <v>0</v>
      </c>
      <c r="I112" s="72">
        <f>I113</f>
        <v>0</v>
      </c>
      <c r="J112" s="73">
        <f>J113</f>
        <v>0</v>
      </c>
    </row>
    <row r="113" spans="1:10" ht="23.25" hidden="1" thickBot="1">
      <c r="A113" s="50"/>
      <c r="B113" s="55" t="s">
        <v>49</v>
      </c>
      <c r="C113" s="123" t="s">
        <v>24</v>
      </c>
      <c r="D113" s="89" t="s">
        <v>42</v>
      </c>
      <c r="E113" s="89" t="s">
        <v>110</v>
      </c>
      <c r="F113" s="89" t="s">
        <v>120</v>
      </c>
      <c r="G113" s="53" t="s">
        <v>50</v>
      </c>
      <c r="H113" s="72"/>
      <c r="I113" s="72"/>
      <c r="J113" s="73"/>
    </row>
    <row r="114" spans="1:10" ht="13.5" hidden="1" thickBot="1">
      <c r="A114" s="50"/>
      <c r="B114" s="91" t="s">
        <v>121</v>
      </c>
      <c r="C114" s="123" t="s">
        <v>24</v>
      </c>
      <c r="D114" s="89" t="s">
        <v>42</v>
      </c>
      <c r="E114" s="89" t="s">
        <v>110</v>
      </c>
      <c r="F114" s="89" t="s">
        <v>122</v>
      </c>
      <c r="G114" s="89"/>
      <c r="H114" s="72">
        <f>H115</f>
        <v>0</v>
      </c>
      <c r="I114" s="72">
        <f>I115</f>
        <v>0</v>
      </c>
      <c r="J114" s="73">
        <f>J115</f>
        <v>0</v>
      </c>
    </row>
    <row r="115" spans="1:10" ht="23.25" hidden="1" thickBot="1">
      <c r="A115" s="50"/>
      <c r="B115" s="55" t="s">
        <v>49</v>
      </c>
      <c r="C115" s="123" t="s">
        <v>24</v>
      </c>
      <c r="D115" s="89" t="s">
        <v>42</v>
      </c>
      <c r="E115" s="89" t="s">
        <v>110</v>
      </c>
      <c r="F115" s="89" t="s">
        <v>122</v>
      </c>
      <c r="G115" s="53" t="s">
        <v>50</v>
      </c>
      <c r="H115" s="72"/>
      <c r="I115" s="72"/>
      <c r="J115" s="73"/>
    </row>
    <row r="116" spans="1:10" ht="13.5" thickBot="1">
      <c r="A116" s="50"/>
      <c r="B116" s="91" t="s">
        <v>123</v>
      </c>
      <c r="C116" s="123" t="s">
        <v>24</v>
      </c>
      <c r="D116" s="89" t="s">
        <v>42</v>
      </c>
      <c r="E116" s="89" t="s">
        <v>110</v>
      </c>
      <c r="F116" s="89" t="s">
        <v>124</v>
      </c>
      <c r="G116" s="89"/>
      <c r="H116" s="72">
        <f>H117</f>
        <v>233</v>
      </c>
      <c r="I116" s="72">
        <f>I117</f>
        <v>186</v>
      </c>
      <c r="J116" s="73">
        <f>J117</f>
        <v>306</v>
      </c>
    </row>
    <row r="117" spans="1:10" ht="13.5" thickBot="1">
      <c r="A117" s="50"/>
      <c r="B117" s="58" t="s">
        <v>125</v>
      </c>
      <c r="C117" s="123" t="s">
        <v>24</v>
      </c>
      <c r="D117" s="53" t="s">
        <v>42</v>
      </c>
      <c r="E117" s="53" t="s">
        <v>110</v>
      </c>
      <c r="F117" s="89" t="s">
        <v>126</v>
      </c>
      <c r="G117" s="89"/>
      <c r="H117" s="72">
        <f>H118+H119</f>
        <v>233</v>
      </c>
      <c r="I117" s="72">
        <f>I118+I119</f>
        <v>186</v>
      </c>
      <c r="J117" s="73">
        <f>J118+J119</f>
        <v>306</v>
      </c>
    </row>
    <row r="118" spans="1:10" ht="23.25" thickBot="1">
      <c r="A118" s="50"/>
      <c r="B118" s="55" t="s">
        <v>49</v>
      </c>
      <c r="C118" s="123" t="s">
        <v>24</v>
      </c>
      <c r="D118" s="53" t="s">
        <v>42</v>
      </c>
      <c r="E118" s="53" t="s">
        <v>110</v>
      </c>
      <c r="F118" s="89" t="s">
        <v>126</v>
      </c>
      <c r="G118" s="89">
        <v>240</v>
      </c>
      <c r="H118" s="72">
        <v>233</v>
      </c>
      <c r="I118" s="72">
        <v>186</v>
      </c>
      <c r="J118" s="73">
        <v>306</v>
      </c>
    </row>
    <row r="119" spans="1:10" ht="23.25" hidden="1" thickBot="1">
      <c r="A119" s="50"/>
      <c r="B119" s="56" t="s">
        <v>127</v>
      </c>
      <c r="C119" s="123" t="s">
        <v>24</v>
      </c>
      <c r="D119" s="53" t="s">
        <v>42</v>
      </c>
      <c r="E119" s="53" t="s">
        <v>110</v>
      </c>
      <c r="F119" s="89" t="s">
        <v>126</v>
      </c>
      <c r="G119" s="89" t="s">
        <v>128</v>
      </c>
      <c r="H119" s="72"/>
      <c r="I119" s="72"/>
      <c r="J119" s="73"/>
    </row>
    <row r="120" spans="1:10" ht="13.5" thickBot="1">
      <c r="A120" s="50"/>
      <c r="B120" s="91" t="s">
        <v>129</v>
      </c>
      <c r="C120" s="123" t="s">
        <v>24</v>
      </c>
      <c r="D120" s="89" t="s">
        <v>42</v>
      </c>
      <c r="E120" s="89" t="s">
        <v>110</v>
      </c>
      <c r="F120" s="89" t="s">
        <v>130</v>
      </c>
      <c r="G120" s="89"/>
      <c r="H120" s="72">
        <f>H121</f>
        <v>706</v>
      </c>
      <c r="I120" s="72">
        <f>I121</f>
        <v>696</v>
      </c>
      <c r="J120" s="73">
        <f>J121</f>
        <v>30</v>
      </c>
    </row>
    <row r="121" spans="1:10" ht="23.25" thickBot="1">
      <c r="A121" s="50"/>
      <c r="B121" s="91" t="s">
        <v>131</v>
      </c>
      <c r="C121" s="123" t="s">
        <v>24</v>
      </c>
      <c r="D121" s="89" t="s">
        <v>42</v>
      </c>
      <c r="E121" s="89" t="s">
        <v>110</v>
      </c>
      <c r="F121" s="89" t="s">
        <v>132</v>
      </c>
      <c r="G121" s="89"/>
      <c r="H121" s="72">
        <f>H122+H124</f>
        <v>706</v>
      </c>
      <c r="I121" s="72">
        <f>I122+I124</f>
        <v>696</v>
      </c>
      <c r="J121" s="73">
        <f>J122+J124</f>
        <v>30</v>
      </c>
    </row>
    <row r="122" spans="1:10" ht="13.5" thickBot="1">
      <c r="A122" s="50"/>
      <c r="B122" s="70" t="s">
        <v>133</v>
      </c>
      <c r="C122" s="123" t="s">
        <v>24</v>
      </c>
      <c r="D122" s="89" t="s">
        <v>42</v>
      </c>
      <c r="E122" s="89" t="s">
        <v>110</v>
      </c>
      <c r="F122" s="89" t="s">
        <v>134</v>
      </c>
      <c r="G122" s="89"/>
      <c r="H122" s="72">
        <f>H123</f>
        <v>706</v>
      </c>
      <c r="I122" s="72">
        <f>I123</f>
        <v>696</v>
      </c>
      <c r="J122" s="73">
        <f>J123</f>
        <v>30</v>
      </c>
    </row>
    <row r="123" spans="1:10" ht="23.25" thickBot="1">
      <c r="A123" s="50"/>
      <c r="B123" s="55" t="s">
        <v>49</v>
      </c>
      <c r="C123" s="123" t="s">
        <v>24</v>
      </c>
      <c r="D123" s="89" t="s">
        <v>42</v>
      </c>
      <c r="E123" s="89" t="s">
        <v>110</v>
      </c>
      <c r="F123" s="89" t="s">
        <v>134</v>
      </c>
      <c r="G123" s="53" t="s">
        <v>50</v>
      </c>
      <c r="H123" s="72">
        <v>706</v>
      </c>
      <c r="I123" s="72">
        <v>696</v>
      </c>
      <c r="J123" s="73">
        <v>30</v>
      </c>
    </row>
    <row r="124" spans="1:10" ht="34.5" hidden="1" thickBot="1">
      <c r="A124" s="50"/>
      <c r="B124" s="92" t="s">
        <v>135</v>
      </c>
      <c r="C124" s="38" t="s">
        <v>24</v>
      </c>
      <c r="D124" s="89" t="s">
        <v>42</v>
      </c>
      <c r="E124" s="89" t="s">
        <v>110</v>
      </c>
      <c r="F124" s="89" t="s">
        <v>136</v>
      </c>
      <c r="G124" s="89"/>
      <c r="H124" s="72">
        <f>H125</f>
        <v>0</v>
      </c>
      <c r="I124" s="72">
        <f>I125</f>
        <v>0</v>
      </c>
      <c r="J124" s="73">
        <f>J125</f>
        <v>0</v>
      </c>
    </row>
    <row r="125" spans="1:10" ht="23.25" hidden="1" thickBot="1">
      <c r="A125" s="50"/>
      <c r="B125" s="55" t="s">
        <v>49</v>
      </c>
      <c r="C125" s="38" t="s">
        <v>24</v>
      </c>
      <c r="D125" s="89" t="s">
        <v>42</v>
      </c>
      <c r="E125" s="89" t="s">
        <v>110</v>
      </c>
      <c r="F125" s="89" t="s">
        <v>136</v>
      </c>
      <c r="G125" s="53" t="s">
        <v>50</v>
      </c>
      <c r="H125" s="72"/>
      <c r="I125" s="72"/>
      <c r="J125" s="73"/>
    </row>
    <row r="126" spans="1:10" ht="34.5" hidden="1" thickBot="1">
      <c r="A126" s="45"/>
      <c r="B126" s="93" t="s">
        <v>137</v>
      </c>
      <c r="C126" s="38" t="s">
        <v>24</v>
      </c>
      <c r="D126" s="48" t="s">
        <v>42</v>
      </c>
      <c r="E126" s="48" t="s">
        <v>110</v>
      </c>
      <c r="F126" s="48" t="s">
        <v>138</v>
      </c>
      <c r="G126" s="48"/>
      <c r="H126" s="79">
        <f aca="true" t="shared" si="9" ref="H126:J128">H127</f>
        <v>0</v>
      </c>
      <c r="I126" s="79">
        <f t="shared" si="9"/>
        <v>0</v>
      </c>
      <c r="J126" s="80">
        <f t="shared" si="9"/>
        <v>0</v>
      </c>
    </row>
    <row r="127" spans="1:10" ht="13.5" hidden="1" thickBot="1">
      <c r="A127" s="50"/>
      <c r="B127" s="91" t="s">
        <v>139</v>
      </c>
      <c r="C127" s="38" t="s">
        <v>24</v>
      </c>
      <c r="D127" s="53" t="s">
        <v>42</v>
      </c>
      <c r="E127" s="53" t="s">
        <v>110</v>
      </c>
      <c r="F127" s="53" t="s">
        <v>140</v>
      </c>
      <c r="G127" s="53"/>
      <c r="H127" s="72">
        <f t="shared" si="9"/>
        <v>0</v>
      </c>
      <c r="I127" s="72">
        <f t="shared" si="9"/>
        <v>0</v>
      </c>
      <c r="J127" s="73">
        <f t="shared" si="9"/>
        <v>0</v>
      </c>
    </row>
    <row r="128" spans="1:10" ht="13.5" hidden="1" thickBot="1">
      <c r="A128" s="45"/>
      <c r="B128" s="51" t="s">
        <v>141</v>
      </c>
      <c r="C128" s="38" t="s">
        <v>24</v>
      </c>
      <c r="D128" s="89" t="s">
        <v>42</v>
      </c>
      <c r="E128" s="89" t="s">
        <v>110</v>
      </c>
      <c r="F128" s="89" t="s">
        <v>142</v>
      </c>
      <c r="G128" s="89"/>
      <c r="H128" s="72">
        <f t="shared" si="9"/>
        <v>0</v>
      </c>
      <c r="I128" s="72">
        <f t="shared" si="9"/>
        <v>0</v>
      </c>
      <c r="J128" s="73">
        <f t="shared" si="9"/>
        <v>0</v>
      </c>
    </row>
    <row r="129" spans="1:10" ht="23.25" hidden="1" thickBot="1">
      <c r="A129" s="50"/>
      <c r="B129" s="55" t="s">
        <v>49</v>
      </c>
      <c r="C129" s="38" t="s">
        <v>24</v>
      </c>
      <c r="D129" s="89" t="s">
        <v>42</v>
      </c>
      <c r="E129" s="89" t="s">
        <v>110</v>
      </c>
      <c r="F129" s="89" t="s">
        <v>142</v>
      </c>
      <c r="G129" s="53" t="s">
        <v>50</v>
      </c>
      <c r="H129" s="72"/>
      <c r="I129" s="72"/>
      <c r="J129" s="73"/>
    </row>
    <row r="130" spans="1:10" ht="13.5" thickBot="1">
      <c r="A130" s="50"/>
      <c r="B130" s="95" t="s">
        <v>143</v>
      </c>
      <c r="C130" s="38" t="s">
        <v>24</v>
      </c>
      <c r="D130" s="96" t="s">
        <v>65</v>
      </c>
      <c r="E130" s="96" t="s">
        <v>27</v>
      </c>
      <c r="F130" s="96"/>
      <c r="G130" s="96"/>
      <c r="H130" s="97">
        <f>H131+H164</f>
        <v>8371.94</v>
      </c>
      <c r="I130" s="97">
        <f>I131+I164</f>
        <v>6055</v>
      </c>
      <c r="J130" s="97">
        <f>J131+J164</f>
        <v>6300</v>
      </c>
    </row>
    <row r="131" spans="1:10" ht="13.5" thickBot="1">
      <c r="A131" s="98"/>
      <c r="B131" s="95" t="s">
        <v>144</v>
      </c>
      <c r="C131" s="38" t="s">
        <v>24</v>
      </c>
      <c r="D131" s="96" t="s">
        <v>65</v>
      </c>
      <c r="E131" s="96" t="s">
        <v>110</v>
      </c>
      <c r="F131" s="96"/>
      <c r="G131" s="96"/>
      <c r="H131" s="97">
        <f>H132</f>
        <v>6230</v>
      </c>
      <c r="I131" s="97">
        <f>I132</f>
        <v>5740</v>
      </c>
      <c r="J131" s="97">
        <f>J132</f>
        <v>5980</v>
      </c>
    </row>
    <row r="132" spans="1:10" ht="34.5" thickBot="1">
      <c r="A132" s="45"/>
      <c r="B132" s="85" t="s">
        <v>145</v>
      </c>
      <c r="C132" s="38" t="s">
        <v>24</v>
      </c>
      <c r="D132" s="48" t="s">
        <v>65</v>
      </c>
      <c r="E132" s="48" t="s">
        <v>110</v>
      </c>
      <c r="F132" s="48" t="s">
        <v>146</v>
      </c>
      <c r="G132" s="48"/>
      <c r="H132" s="79">
        <f>H133+H141</f>
        <v>6230</v>
      </c>
      <c r="I132" s="79">
        <f>I133+I141</f>
        <v>5740</v>
      </c>
      <c r="J132" s="79">
        <f>J133+J141</f>
        <v>5980</v>
      </c>
    </row>
    <row r="133" spans="1:10" ht="23.25" thickBot="1">
      <c r="A133" s="50"/>
      <c r="B133" s="78" t="s">
        <v>147</v>
      </c>
      <c r="C133" s="123" t="s">
        <v>24</v>
      </c>
      <c r="D133" s="89" t="s">
        <v>65</v>
      </c>
      <c r="E133" s="89" t="s">
        <v>110</v>
      </c>
      <c r="F133" s="53" t="s">
        <v>148</v>
      </c>
      <c r="G133" s="89"/>
      <c r="H133" s="72">
        <f>H134</f>
        <v>3125.5</v>
      </c>
      <c r="I133" s="72">
        <f>I134</f>
        <v>0</v>
      </c>
      <c r="J133" s="72">
        <f>J134</f>
        <v>0</v>
      </c>
    </row>
    <row r="134" spans="1:10" ht="45.75" thickBot="1">
      <c r="A134" s="50"/>
      <c r="B134" s="69" t="s">
        <v>149</v>
      </c>
      <c r="C134" s="123" t="s">
        <v>24</v>
      </c>
      <c r="D134" s="89" t="s">
        <v>65</v>
      </c>
      <c r="E134" s="89" t="s">
        <v>110</v>
      </c>
      <c r="F134" s="89" t="s">
        <v>150</v>
      </c>
      <c r="G134" s="89"/>
      <c r="H134" s="72">
        <f>H135+H137+H140</f>
        <v>3125.5</v>
      </c>
      <c r="I134" s="72">
        <f>I135+I137+I140</f>
        <v>0</v>
      </c>
      <c r="J134" s="72">
        <f>J135+J137+J140</f>
        <v>0</v>
      </c>
    </row>
    <row r="135" spans="1:10" ht="13.5" thickBot="1">
      <c r="A135" s="50"/>
      <c r="B135" s="70" t="s">
        <v>151</v>
      </c>
      <c r="C135" s="123" t="s">
        <v>24</v>
      </c>
      <c r="D135" s="89" t="s">
        <v>65</v>
      </c>
      <c r="E135" s="89" t="s">
        <v>110</v>
      </c>
      <c r="F135" s="89" t="s">
        <v>152</v>
      </c>
      <c r="G135" s="53"/>
      <c r="H135" s="72">
        <f>H136</f>
        <v>2530</v>
      </c>
      <c r="I135" s="72">
        <f>I136</f>
        <v>0</v>
      </c>
      <c r="J135" s="72">
        <f>J136</f>
        <v>0</v>
      </c>
    </row>
    <row r="136" spans="1:10" ht="23.25" thickBot="1">
      <c r="A136" s="50"/>
      <c r="B136" s="55" t="s">
        <v>49</v>
      </c>
      <c r="C136" s="123" t="s">
        <v>24</v>
      </c>
      <c r="D136" s="89" t="s">
        <v>65</v>
      </c>
      <c r="E136" s="89" t="s">
        <v>110</v>
      </c>
      <c r="F136" s="89" t="s">
        <v>152</v>
      </c>
      <c r="G136" s="53" t="s">
        <v>50</v>
      </c>
      <c r="H136" s="72">
        <v>2530</v>
      </c>
      <c r="I136" s="72"/>
      <c r="J136" s="73"/>
    </row>
    <row r="137" spans="1:10" ht="23.25" thickBot="1">
      <c r="A137" s="50"/>
      <c r="B137" s="69" t="s">
        <v>343</v>
      </c>
      <c r="C137" s="123" t="s">
        <v>24</v>
      </c>
      <c r="D137" s="89" t="s">
        <v>65</v>
      </c>
      <c r="E137" s="89" t="s">
        <v>110</v>
      </c>
      <c r="F137" s="89" t="s">
        <v>153</v>
      </c>
      <c r="G137" s="53"/>
      <c r="H137" s="72">
        <f>H138</f>
        <v>100</v>
      </c>
      <c r="I137" s="72">
        <f>I138</f>
        <v>0</v>
      </c>
      <c r="J137" s="73">
        <f>J138</f>
        <v>0</v>
      </c>
    </row>
    <row r="138" spans="1:10" ht="23.25" thickBot="1">
      <c r="A138" s="50"/>
      <c r="B138" s="55" t="s">
        <v>49</v>
      </c>
      <c r="C138" s="123" t="s">
        <v>24</v>
      </c>
      <c r="D138" s="89" t="s">
        <v>65</v>
      </c>
      <c r="E138" s="89" t="s">
        <v>110</v>
      </c>
      <c r="F138" s="89" t="s">
        <v>153</v>
      </c>
      <c r="G138" s="53" t="s">
        <v>50</v>
      </c>
      <c r="H138" s="72">
        <v>100</v>
      </c>
      <c r="I138" s="72"/>
      <c r="J138" s="73"/>
    </row>
    <row r="139" spans="1:10" ht="26.25" thickBot="1">
      <c r="A139" s="50"/>
      <c r="B139" s="99" t="s">
        <v>154</v>
      </c>
      <c r="C139" s="123" t="s">
        <v>24</v>
      </c>
      <c r="D139" s="89" t="s">
        <v>65</v>
      </c>
      <c r="E139" s="89" t="s">
        <v>110</v>
      </c>
      <c r="F139" s="89" t="s">
        <v>155</v>
      </c>
      <c r="G139" s="53"/>
      <c r="H139" s="72">
        <f>H140</f>
        <v>495.5</v>
      </c>
      <c r="I139" s="72">
        <f>I140</f>
        <v>0</v>
      </c>
      <c r="J139" s="73">
        <f>J140</f>
        <v>0</v>
      </c>
    </row>
    <row r="140" spans="1:10" ht="23.25" thickBot="1">
      <c r="A140" s="50"/>
      <c r="B140" s="55" t="s">
        <v>49</v>
      </c>
      <c r="C140" s="123" t="s">
        <v>24</v>
      </c>
      <c r="D140" s="89" t="s">
        <v>65</v>
      </c>
      <c r="E140" s="89" t="s">
        <v>110</v>
      </c>
      <c r="F140" s="89" t="s">
        <v>155</v>
      </c>
      <c r="G140" s="53" t="s">
        <v>50</v>
      </c>
      <c r="H140" s="72">
        <v>495.5</v>
      </c>
      <c r="I140" s="72"/>
      <c r="J140" s="73"/>
    </row>
    <row r="141" spans="1:10" ht="23.25" thickBot="1">
      <c r="A141" s="50"/>
      <c r="B141" s="78" t="s">
        <v>156</v>
      </c>
      <c r="C141" s="123" t="s">
        <v>24</v>
      </c>
      <c r="D141" s="89" t="s">
        <v>65</v>
      </c>
      <c r="E141" s="89" t="s">
        <v>110</v>
      </c>
      <c r="F141" s="53" t="s">
        <v>157</v>
      </c>
      <c r="G141" s="53"/>
      <c r="H141" s="72">
        <f>H142</f>
        <v>3104.5</v>
      </c>
      <c r="I141" s="72">
        <f>I142</f>
        <v>5740</v>
      </c>
      <c r="J141" s="73">
        <f>J142</f>
        <v>5980</v>
      </c>
    </row>
    <row r="142" spans="1:10" ht="23.25" thickBot="1">
      <c r="A142" s="50"/>
      <c r="B142" s="69" t="s">
        <v>158</v>
      </c>
      <c r="C142" s="123" t="s">
        <v>24</v>
      </c>
      <c r="D142" s="89" t="s">
        <v>65</v>
      </c>
      <c r="E142" s="89" t="s">
        <v>110</v>
      </c>
      <c r="F142" s="89" t="s">
        <v>159</v>
      </c>
      <c r="G142" s="53"/>
      <c r="H142" s="72">
        <f>H143+H145</f>
        <v>3104.5</v>
      </c>
      <c r="I142" s="72">
        <f>I143+I145</f>
        <v>5740</v>
      </c>
      <c r="J142" s="73">
        <f>J143+J145</f>
        <v>5980</v>
      </c>
    </row>
    <row r="143" spans="1:10" ht="13.5" thickBot="1">
      <c r="A143" s="50"/>
      <c r="B143" s="69" t="s">
        <v>151</v>
      </c>
      <c r="C143" s="123" t="s">
        <v>24</v>
      </c>
      <c r="D143" s="89" t="s">
        <v>65</v>
      </c>
      <c r="E143" s="89" t="s">
        <v>110</v>
      </c>
      <c r="F143" s="89" t="s">
        <v>160</v>
      </c>
      <c r="G143" s="53"/>
      <c r="H143" s="72">
        <f>H144</f>
        <v>2704.5</v>
      </c>
      <c r="I143" s="72">
        <f>I144</f>
        <v>5240</v>
      </c>
      <c r="J143" s="73">
        <f>J144</f>
        <v>5380</v>
      </c>
    </row>
    <row r="144" spans="1:10" ht="23.25" thickBot="1">
      <c r="A144" s="50"/>
      <c r="B144" s="55" t="s">
        <v>49</v>
      </c>
      <c r="C144" s="123" t="s">
        <v>24</v>
      </c>
      <c r="D144" s="89" t="s">
        <v>65</v>
      </c>
      <c r="E144" s="89" t="s">
        <v>110</v>
      </c>
      <c r="F144" s="89" t="s">
        <v>160</v>
      </c>
      <c r="G144" s="53" t="s">
        <v>50</v>
      </c>
      <c r="H144" s="72">
        <v>2704.5</v>
      </c>
      <c r="I144" s="72">
        <v>5240</v>
      </c>
      <c r="J144" s="73">
        <v>5380</v>
      </c>
    </row>
    <row r="145" spans="1:10" ht="23.25" thickBot="1">
      <c r="A145" s="50"/>
      <c r="B145" s="69" t="s">
        <v>161</v>
      </c>
      <c r="C145" s="123" t="s">
        <v>24</v>
      </c>
      <c r="D145" s="89" t="s">
        <v>65</v>
      </c>
      <c r="E145" s="89" t="s">
        <v>110</v>
      </c>
      <c r="F145" s="89" t="s">
        <v>162</v>
      </c>
      <c r="G145" s="53"/>
      <c r="H145" s="72">
        <f>H146</f>
        <v>400</v>
      </c>
      <c r="I145" s="72">
        <f>I146</f>
        <v>500</v>
      </c>
      <c r="J145" s="73">
        <f>J146</f>
        <v>600</v>
      </c>
    </row>
    <row r="146" spans="1:10" ht="23.25" thickBot="1">
      <c r="A146" s="50"/>
      <c r="B146" s="55" t="s">
        <v>49</v>
      </c>
      <c r="C146" s="123" t="s">
        <v>24</v>
      </c>
      <c r="D146" s="89" t="s">
        <v>65</v>
      </c>
      <c r="E146" s="89" t="s">
        <v>110</v>
      </c>
      <c r="F146" s="89" t="s">
        <v>162</v>
      </c>
      <c r="G146" s="53" t="s">
        <v>50</v>
      </c>
      <c r="H146" s="72">
        <v>400</v>
      </c>
      <c r="I146" s="72">
        <v>500</v>
      </c>
      <c r="J146" s="73">
        <v>600</v>
      </c>
    </row>
    <row r="147" spans="1:10" ht="45.75" hidden="1" thickBot="1">
      <c r="A147" s="45"/>
      <c r="B147" s="93" t="s">
        <v>163</v>
      </c>
      <c r="C147" s="38" t="s">
        <v>24</v>
      </c>
      <c r="D147" s="48" t="s">
        <v>65</v>
      </c>
      <c r="E147" s="48" t="s">
        <v>110</v>
      </c>
      <c r="F147" s="48" t="s">
        <v>164</v>
      </c>
      <c r="G147" s="48"/>
      <c r="H147" s="79">
        <f>H148</f>
        <v>0</v>
      </c>
      <c r="I147" s="79">
        <f>I148</f>
        <v>0</v>
      </c>
      <c r="J147" s="80">
        <f>J148</f>
        <v>0</v>
      </c>
    </row>
    <row r="148" spans="1:10" ht="23.25" hidden="1" thickBot="1">
      <c r="A148" s="50"/>
      <c r="B148" s="91" t="s">
        <v>165</v>
      </c>
      <c r="C148" s="38" t="s">
        <v>24</v>
      </c>
      <c r="D148" s="89" t="s">
        <v>65</v>
      </c>
      <c r="E148" s="89" t="s">
        <v>110</v>
      </c>
      <c r="F148" s="89" t="s">
        <v>166</v>
      </c>
      <c r="G148" s="89"/>
      <c r="H148" s="72">
        <f>H149+H152</f>
        <v>0</v>
      </c>
      <c r="I148" s="72">
        <f>I149+I152</f>
        <v>0</v>
      </c>
      <c r="J148" s="73">
        <f>J149+J152</f>
        <v>0</v>
      </c>
    </row>
    <row r="149" spans="1:10" ht="34.5" hidden="1" thickBot="1">
      <c r="A149" s="50"/>
      <c r="B149" s="91" t="s">
        <v>167</v>
      </c>
      <c r="C149" s="38" t="s">
        <v>24</v>
      </c>
      <c r="D149" s="89" t="s">
        <v>65</v>
      </c>
      <c r="E149" s="89" t="s">
        <v>110</v>
      </c>
      <c r="F149" s="89" t="s">
        <v>168</v>
      </c>
      <c r="G149" s="89"/>
      <c r="H149" s="72">
        <f aca="true" t="shared" si="10" ref="H149:J150">H150</f>
        <v>0</v>
      </c>
      <c r="I149" s="72">
        <f t="shared" si="10"/>
        <v>0</v>
      </c>
      <c r="J149" s="73">
        <f t="shared" si="10"/>
        <v>0</v>
      </c>
    </row>
    <row r="150" spans="1:10" ht="34.5" hidden="1" thickBot="1">
      <c r="A150" s="50"/>
      <c r="B150" s="51" t="s">
        <v>169</v>
      </c>
      <c r="C150" s="38" t="s">
        <v>24</v>
      </c>
      <c r="D150" s="89" t="s">
        <v>65</v>
      </c>
      <c r="E150" s="89" t="s">
        <v>110</v>
      </c>
      <c r="F150" s="89" t="s">
        <v>170</v>
      </c>
      <c r="G150" s="89"/>
      <c r="H150" s="72">
        <f t="shared" si="10"/>
        <v>0</v>
      </c>
      <c r="I150" s="72">
        <f t="shared" si="10"/>
        <v>0</v>
      </c>
      <c r="J150" s="73">
        <f t="shared" si="10"/>
        <v>0</v>
      </c>
    </row>
    <row r="151" spans="1:10" ht="13.5" hidden="1" thickBot="1">
      <c r="A151" s="50"/>
      <c r="B151" s="55" t="s">
        <v>171</v>
      </c>
      <c r="C151" s="38" t="s">
        <v>24</v>
      </c>
      <c r="D151" s="89" t="s">
        <v>65</v>
      </c>
      <c r="E151" s="89" t="s">
        <v>110</v>
      </c>
      <c r="F151" s="89" t="s">
        <v>170</v>
      </c>
      <c r="G151" s="53" t="s">
        <v>172</v>
      </c>
      <c r="H151" s="72">
        <v>0</v>
      </c>
      <c r="I151" s="72">
        <v>0</v>
      </c>
      <c r="J151" s="73">
        <v>0</v>
      </c>
    </row>
    <row r="152" spans="1:10" ht="45.75" hidden="1" thickBot="1">
      <c r="A152" s="50"/>
      <c r="B152" s="91" t="s">
        <v>173</v>
      </c>
      <c r="C152" s="38" t="s">
        <v>24</v>
      </c>
      <c r="D152" s="89" t="s">
        <v>174</v>
      </c>
      <c r="E152" s="89" t="s">
        <v>110</v>
      </c>
      <c r="F152" s="89" t="s">
        <v>175</v>
      </c>
      <c r="G152" s="89"/>
      <c r="H152" s="72">
        <f>H153+H155+H157</f>
        <v>0</v>
      </c>
      <c r="I152" s="72">
        <f>I153+I155+I157</f>
        <v>0</v>
      </c>
      <c r="J152" s="73">
        <f>J153+J155+J157</f>
        <v>0</v>
      </c>
    </row>
    <row r="153" spans="1:10" ht="34.5" hidden="1" thickBot="1">
      <c r="A153" s="50"/>
      <c r="B153" s="51" t="s">
        <v>176</v>
      </c>
      <c r="C153" s="38" t="s">
        <v>24</v>
      </c>
      <c r="D153" s="89" t="s">
        <v>65</v>
      </c>
      <c r="E153" s="89" t="s">
        <v>110</v>
      </c>
      <c r="F153" s="89" t="s">
        <v>177</v>
      </c>
      <c r="G153" s="89"/>
      <c r="H153" s="72">
        <f>H154</f>
        <v>0</v>
      </c>
      <c r="I153" s="72">
        <f>I154</f>
        <v>0</v>
      </c>
      <c r="J153" s="73">
        <f>J154</f>
        <v>0</v>
      </c>
    </row>
    <row r="154" spans="1:10" ht="23.25" hidden="1" thickBot="1">
      <c r="A154" s="50"/>
      <c r="B154" s="55" t="s">
        <v>49</v>
      </c>
      <c r="C154" s="38" t="s">
        <v>24</v>
      </c>
      <c r="D154" s="89" t="s">
        <v>65</v>
      </c>
      <c r="E154" s="89" t="s">
        <v>110</v>
      </c>
      <c r="F154" s="89" t="s">
        <v>177</v>
      </c>
      <c r="G154" s="53" t="s">
        <v>50</v>
      </c>
      <c r="H154" s="72"/>
      <c r="I154" s="72"/>
      <c r="J154" s="73"/>
    </row>
    <row r="155" spans="1:10" ht="34.5" hidden="1" thickBot="1">
      <c r="A155" s="98"/>
      <c r="B155" s="51" t="s">
        <v>178</v>
      </c>
      <c r="C155" s="38" t="s">
        <v>24</v>
      </c>
      <c r="D155" s="89" t="s">
        <v>65</v>
      </c>
      <c r="E155" s="89" t="s">
        <v>110</v>
      </c>
      <c r="F155" s="89" t="s">
        <v>179</v>
      </c>
      <c r="G155" s="89"/>
      <c r="H155" s="72">
        <f>H156</f>
        <v>0</v>
      </c>
      <c r="I155" s="72">
        <f>I156</f>
        <v>0</v>
      </c>
      <c r="J155" s="73">
        <f>J156</f>
        <v>0</v>
      </c>
    </row>
    <row r="156" spans="1:10" ht="23.25" hidden="1" thickBot="1">
      <c r="A156" s="98"/>
      <c r="B156" s="55" t="s">
        <v>49</v>
      </c>
      <c r="C156" s="38" t="s">
        <v>24</v>
      </c>
      <c r="D156" s="89" t="s">
        <v>65</v>
      </c>
      <c r="E156" s="89" t="s">
        <v>110</v>
      </c>
      <c r="F156" s="89" t="s">
        <v>179</v>
      </c>
      <c r="G156" s="53" t="s">
        <v>50</v>
      </c>
      <c r="H156" s="72"/>
      <c r="I156" s="72"/>
      <c r="J156" s="73"/>
    </row>
    <row r="157" spans="1:10" ht="45.75" hidden="1" thickBot="1">
      <c r="A157" s="98"/>
      <c r="B157" s="51" t="s">
        <v>180</v>
      </c>
      <c r="C157" s="38" t="s">
        <v>24</v>
      </c>
      <c r="D157" s="89" t="s">
        <v>65</v>
      </c>
      <c r="E157" s="89" t="s">
        <v>110</v>
      </c>
      <c r="F157" s="89" t="s">
        <v>181</v>
      </c>
      <c r="G157" s="89"/>
      <c r="H157" s="72">
        <f>H158</f>
        <v>0</v>
      </c>
      <c r="I157" s="72">
        <f>I158</f>
        <v>0</v>
      </c>
      <c r="J157" s="73">
        <f>J158</f>
        <v>0</v>
      </c>
    </row>
    <row r="158" spans="1:10" ht="23.25" hidden="1" thickBot="1">
      <c r="A158" s="98"/>
      <c r="B158" s="55" t="s">
        <v>49</v>
      </c>
      <c r="C158" s="38" t="s">
        <v>24</v>
      </c>
      <c r="D158" s="89" t="s">
        <v>65</v>
      </c>
      <c r="E158" s="89" t="s">
        <v>110</v>
      </c>
      <c r="F158" s="89" t="s">
        <v>181</v>
      </c>
      <c r="G158" s="53" t="s">
        <v>50</v>
      </c>
      <c r="H158" s="72"/>
      <c r="I158" s="72"/>
      <c r="J158" s="73"/>
    </row>
    <row r="159" spans="1:10" ht="34.5" hidden="1" thickBot="1">
      <c r="A159" s="81"/>
      <c r="B159" s="46" t="s">
        <v>80</v>
      </c>
      <c r="C159" s="38" t="s">
        <v>24</v>
      </c>
      <c r="D159" s="48" t="s">
        <v>65</v>
      </c>
      <c r="E159" s="48" t="s">
        <v>110</v>
      </c>
      <c r="F159" s="48" t="s">
        <v>81</v>
      </c>
      <c r="G159" s="48"/>
      <c r="H159" s="79">
        <f aca="true" t="shared" si="11" ref="H159:J162">H160</f>
        <v>0</v>
      </c>
      <c r="I159" s="79">
        <f t="shared" si="11"/>
        <v>0</v>
      </c>
      <c r="J159" s="80">
        <f t="shared" si="11"/>
        <v>0</v>
      </c>
    </row>
    <row r="160" spans="1:10" ht="13.5" hidden="1" thickBot="1">
      <c r="A160" s="45"/>
      <c r="B160" s="46" t="s">
        <v>74</v>
      </c>
      <c r="C160" s="38" t="s">
        <v>24</v>
      </c>
      <c r="D160" s="48" t="s">
        <v>65</v>
      </c>
      <c r="E160" s="48" t="s">
        <v>110</v>
      </c>
      <c r="F160" s="48" t="s">
        <v>105</v>
      </c>
      <c r="G160" s="48"/>
      <c r="H160" s="79">
        <f t="shared" si="11"/>
        <v>0</v>
      </c>
      <c r="I160" s="79">
        <f t="shared" si="11"/>
        <v>0</v>
      </c>
      <c r="J160" s="80">
        <f t="shared" si="11"/>
        <v>0</v>
      </c>
    </row>
    <row r="161" spans="1:10" ht="13.5" hidden="1" thickBot="1">
      <c r="A161" s="45"/>
      <c r="B161" s="46" t="s">
        <v>74</v>
      </c>
      <c r="C161" s="38" t="s">
        <v>24</v>
      </c>
      <c r="D161" s="48" t="s">
        <v>65</v>
      </c>
      <c r="E161" s="48" t="s">
        <v>110</v>
      </c>
      <c r="F161" s="48" t="s">
        <v>83</v>
      </c>
      <c r="G161" s="48"/>
      <c r="H161" s="79">
        <f t="shared" si="11"/>
        <v>0</v>
      </c>
      <c r="I161" s="79">
        <f t="shared" si="11"/>
        <v>0</v>
      </c>
      <c r="J161" s="80">
        <f t="shared" si="11"/>
        <v>0</v>
      </c>
    </row>
    <row r="162" spans="1:10" ht="45.75" hidden="1" thickBot="1">
      <c r="A162" s="98"/>
      <c r="B162" s="51" t="s">
        <v>182</v>
      </c>
      <c r="C162" s="38" t="s">
        <v>24</v>
      </c>
      <c r="D162" s="53" t="s">
        <v>65</v>
      </c>
      <c r="E162" s="53" t="s">
        <v>110</v>
      </c>
      <c r="F162" s="53" t="s">
        <v>183</v>
      </c>
      <c r="G162" s="53"/>
      <c r="H162" s="72">
        <f t="shared" si="11"/>
        <v>0</v>
      </c>
      <c r="I162" s="72">
        <f t="shared" si="11"/>
        <v>0</v>
      </c>
      <c r="J162" s="73">
        <f t="shared" si="11"/>
        <v>0</v>
      </c>
    </row>
    <row r="163" spans="1:10" ht="23.25" hidden="1" thickBot="1">
      <c r="A163" s="98"/>
      <c r="B163" s="55" t="s">
        <v>49</v>
      </c>
      <c r="C163" s="38" t="s">
        <v>24</v>
      </c>
      <c r="D163" s="89" t="s">
        <v>65</v>
      </c>
      <c r="E163" s="89" t="s">
        <v>110</v>
      </c>
      <c r="F163" s="89" t="s">
        <v>183</v>
      </c>
      <c r="G163" s="53" t="s">
        <v>50</v>
      </c>
      <c r="H163" s="72"/>
      <c r="I163" s="72"/>
      <c r="J163" s="73"/>
    </row>
    <row r="164" spans="1:10" ht="13.5" thickBot="1">
      <c r="A164" s="98"/>
      <c r="B164" s="95" t="s">
        <v>184</v>
      </c>
      <c r="C164" s="38" t="s">
        <v>24</v>
      </c>
      <c r="D164" s="96" t="s">
        <v>65</v>
      </c>
      <c r="E164" s="96" t="s">
        <v>185</v>
      </c>
      <c r="F164" s="96"/>
      <c r="G164" s="96"/>
      <c r="H164" s="97">
        <f>H165+H169</f>
        <v>2141.94</v>
      </c>
      <c r="I164" s="97">
        <f>I165+I169</f>
        <v>315</v>
      </c>
      <c r="J164" s="97">
        <f>J165+J169</f>
        <v>320</v>
      </c>
    </row>
    <row r="165" spans="1:10" ht="45.75" thickBot="1">
      <c r="A165" s="45"/>
      <c r="B165" s="85" t="s">
        <v>186</v>
      </c>
      <c r="C165" s="38" t="s">
        <v>24</v>
      </c>
      <c r="D165" s="48" t="s">
        <v>65</v>
      </c>
      <c r="E165" s="48" t="s">
        <v>185</v>
      </c>
      <c r="F165" s="48" t="s">
        <v>187</v>
      </c>
      <c r="G165" s="48"/>
      <c r="H165" s="79">
        <f aca="true" t="shared" si="12" ref="H165:J167">H166</f>
        <v>310</v>
      </c>
      <c r="I165" s="79">
        <f t="shared" si="12"/>
        <v>315</v>
      </c>
      <c r="J165" s="79">
        <f t="shared" si="12"/>
        <v>320</v>
      </c>
    </row>
    <row r="166" spans="1:10" ht="34.5" thickBot="1">
      <c r="A166" s="45"/>
      <c r="B166" s="69" t="s">
        <v>188</v>
      </c>
      <c r="C166" s="38" t="s">
        <v>24</v>
      </c>
      <c r="D166" s="48" t="s">
        <v>65</v>
      </c>
      <c r="E166" s="48" t="s">
        <v>185</v>
      </c>
      <c r="F166" s="48" t="s">
        <v>189</v>
      </c>
      <c r="G166" s="48"/>
      <c r="H166" s="79">
        <f t="shared" si="12"/>
        <v>310</v>
      </c>
      <c r="I166" s="79">
        <f t="shared" si="12"/>
        <v>315</v>
      </c>
      <c r="J166" s="79">
        <f t="shared" si="12"/>
        <v>320</v>
      </c>
    </row>
    <row r="167" spans="1:10" ht="23.25" thickBot="1">
      <c r="A167" s="50"/>
      <c r="B167" s="100" t="s">
        <v>344</v>
      </c>
      <c r="C167" s="123" t="s">
        <v>24</v>
      </c>
      <c r="D167" s="89" t="s">
        <v>65</v>
      </c>
      <c r="E167" s="89" t="s">
        <v>185</v>
      </c>
      <c r="F167" s="89" t="s">
        <v>190</v>
      </c>
      <c r="G167" s="89"/>
      <c r="H167" s="72">
        <f t="shared" si="12"/>
        <v>310</v>
      </c>
      <c r="I167" s="72">
        <f t="shared" si="12"/>
        <v>315</v>
      </c>
      <c r="J167" s="72">
        <f t="shared" si="12"/>
        <v>320</v>
      </c>
    </row>
    <row r="168" spans="1:10" ht="23.25" thickBot="1">
      <c r="A168" s="50"/>
      <c r="B168" s="55" t="s">
        <v>49</v>
      </c>
      <c r="C168" s="123" t="s">
        <v>24</v>
      </c>
      <c r="D168" s="89" t="s">
        <v>65</v>
      </c>
      <c r="E168" s="89" t="s">
        <v>185</v>
      </c>
      <c r="F168" s="89" t="s">
        <v>190</v>
      </c>
      <c r="G168" s="53" t="s">
        <v>50</v>
      </c>
      <c r="H168" s="72">
        <v>310</v>
      </c>
      <c r="I168" s="72">
        <v>315</v>
      </c>
      <c r="J168" s="73">
        <v>320</v>
      </c>
    </row>
    <row r="169" spans="1:10" ht="34.5" thickBot="1">
      <c r="A169" s="81"/>
      <c r="B169" s="46" t="s">
        <v>80</v>
      </c>
      <c r="C169" s="38" t="s">
        <v>24</v>
      </c>
      <c r="D169" s="48" t="s">
        <v>65</v>
      </c>
      <c r="E169" s="48" t="s">
        <v>185</v>
      </c>
      <c r="F169" s="48" t="s">
        <v>81</v>
      </c>
      <c r="G169" s="48"/>
      <c r="H169" s="79">
        <f aca="true" t="shared" si="13" ref="H169:J170">H170</f>
        <v>1831.94</v>
      </c>
      <c r="I169" s="79">
        <f t="shared" si="13"/>
        <v>0</v>
      </c>
      <c r="J169" s="79">
        <f t="shared" si="13"/>
        <v>0</v>
      </c>
    </row>
    <row r="170" spans="1:10" ht="13.5" thickBot="1">
      <c r="A170" s="50"/>
      <c r="B170" s="51" t="s">
        <v>74</v>
      </c>
      <c r="C170" s="123" t="s">
        <v>24</v>
      </c>
      <c r="D170" s="53" t="s">
        <v>65</v>
      </c>
      <c r="E170" s="53" t="s">
        <v>185</v>
      </c>
      <c r="F170" s="53" t="s">
        <v>105</v>
      </c>
      <c r="G170" s="53"/>
      <c r="H170" s="72">
        <f t="shared" si="13"/>
        <v>1831.94</v>
      </c>
      <c r="I170" s="72">
        <f t="shared" si="13"/>
        <v>0</v>
      </c>
      <c r="J170" s="72">
        <f t="shared" si="13"/>
        <v>0</v>
      </c>
    </row>
    <row r="171" spans="1:10" ht="13.5" thickBot="1">
      <c r="A171" s="50"/>
      <c r="B171" s="51" t="s">
        <v>74</v>
      </c>
      <c r="C171" s="123" t="s">
        <v>24</v>
      </c>
      <c r="D171" s="53" t="s">
        <v>65</v>
      </c>
      <c r="E171" s="53" t="s">
        <v>185</v>
      </c>
      <c r="F171" s="53" t="s">
        <v>83</v>
      </c>
      <c r="G171" s="53"/>
      <c r="H171" s="72">
        <f>H172+H174+H177</f>
        <v>1831.94</v>
      </c>
      <c r="I171" s="72">
        <f>I172+I174+I177</f>
        <v>0</v>
      </c>
      <c r="J171" s="72">
        <f>J172+J174+J177</f>
        <v>0</v>
      </c>
    </row>
    <row r="172" spans="1:10" ht="13.5" thickBot="1">
      <c r="A172" s="45"/>
      <c r="B172" s="51" t="s">
        <v>191</v>
      </c>
      <c r="C172" s="123" t="s">
        <v>24</v>
      </c>
      <c r="D172" s="53" t="s">
        <v>65</v>
      </c>
      <c r="E172" s="53" t="s">
        <v>185</v>
      </c>
      <c r="F172" s="53" t="s">
        <v>192</v>
      </c>
      <c r="G172" s="53"/>
      <c r="H172" s="72">
        <f>H173</f>
        <v>0</v>
      </c>
      <c r="I172" s="72">
        <f>I173</f>
        <v>0</v>
      </c>
      <c r="J172" s="72">
        <f>J173</f>
        <v>0</v>
      </c>
    </row>
    <row r="173" spans="1:10" ht="23.25" thickBot="1">
      <c r="A173" s="98"/>
      <c r="B173" s="55" t="s">
        <v>49</v>
      </c>
      <c r="C173" s="123" t="s">
        <v>24</v>
      </c>
      <c r="D173" s="89" t="s">
        <v>65</v>
      </c>
      <c r="E173" s="89" t="s">
        <v>185</v>
      </c>
      <c r="F173" s="89" t="s">
        <v>192</v>
      </c>
      <c r="G173" s="53" t="s">
        <v>50</v>
      </c>
      <c r="H173" s="72"/>
      <c r="I173" s="72"/>
      <c r="J173" s="72"/>
    </row>
    <row r="174" spans="1:10" ht="13.5" thickBot="1">
      <c r="A174" s="45"/>
      <c r="B174" s="51" t="s">
        <v>193</v>
      </c>
      <c r="C174" s="123" t="s">
        <v>24</v>
      </c>
      <c r="D174" s="53" t="s">
        <v>65</v>
      </c>
      <c r="E174" s="53" t="s">
        <v>185</v>
      </c>
      <c r="F174" s="53" t="s">
        <v>194</v>
      </c>
      <c r="G174" s="53"/>
      <c r="H174" s="72">
        <f>H175</f>
        <v>94.8</v>
      </c>
      <c r="I174" s="72">
        <f>I175</f>
        <v>0</v>
      </c>
      <c r="J174" s="72">
        <f>J175</f>
        <v>0</v>
      </c>
    </row>
    <row r="175" spans="1:10" ht="23.25" thickBot="1">
      <c r="A175" s="101"/>
      <c r="B175" s="55" t="s">
        <v>49</v>
      </c>
      <c r="C175" s="123" t="s">
        <v>24</v>
      </c>
      <c r="D175" s="89" t="s">
        <v>65</v>
      </c>
      <c r="E175" s="89" t="s">
        <v>185</v>
      </c>
      <c r="F175" s="89" t="s">
        <v>194</v>
      </c>
      <c r="G175" s="53" t="s">
        <v>50</v>
      </c>
      <c r="H175" s="72">
        <v>94.8</v>
      </c>
      <c r="I175" s="72"/>
      <c r="J175" s="73"/>
    </row>
    <row r="176" spans="1:10" ht="13.5" thickBot="1">
      <c r="A176" s="101"/>
      <c r="B176" s="51" t="s">
        <v>195</v>
      </c>
      <c r="C176" s="123" t="s">
        <v>24</v>
      </c>
      <c r="D176" s="53" t="s">
        <v>65</v>
      </c>
      <c r="E176" s="53" t="s">
        <v>185</v>
      </c>
      <c r="F176" s="53" t="s">
        <v>196</v>
      </c>
      <c r="G176" s="53"/>
      <c r="H176" s="72">
        <f>H177</f>
        <v>1737.14</v>
      </c>
      <c r="I176" s="72">
        <f>I177</f>
        <v>0</v>
      </c>
      <c r="J176" s="73">
        <f>J177</f>
        <v>0</v>
      </c>
    </row>
    <row r="177" spans="1:10" ht="23.25" thickBot="1">
      <c r="A177" s="101"/>
      <c r="B177" s="55" t="s">
        <v>49</v>
      </c>
      <c r="C177" s="123" t="s">
        <v>24</v>
      </c>
      <c r="D177" s="89" t="s">
        <v>65</v>
      </c>
      <c r="E177" s="89" t="s">
        <v>185</v>
      </c>
      <c r="F177" s="89" t="s">
        <v>196</v>
      </c>
      <c r="G177" s="53" t="s">
        <v>50</v>
      </c>
      <c r="H177" s="72">
        <v>1737.14</v>
      </c>
      <c r="I177" s="72"/>
      <c r="J177" s="73"/>
    </row>
    <row r="178" spans="1:10" ht="13.5" thickBot="1">
      <c r="A178" s="101"/>
      <c r="B178" s="95" t="s">
        <v>197</v>
      </c>
      <c r="C178" s="38" t="s">
        <v>24</v>
      </c>
      <c r="D178" s="96" t="s">
        <v>198</v>
      </c>
      <c r="E178" s="96" t="s">
        <v>27</v>
      </c>
      <c r="F178" s="96"/>
      <c r="G178" s="96"/>
      <c r="H178" s="97">
        <f>H179+H189+H209</f>
        <v>49207.95999999999</v>
      </c>
      <c r="I178" s="97">
        <f>I179+I189+I209</f>
        <v>40536.79</v>
      </c>
      <c r="J178" s="97">
        <f>J179+J189+J209</f>
        <v>40253.18</v>
      </c>
    </row>
    <row r="179" spans="1:10" ht="13.5" thickBot="1">
      <c r="A179" s="98"/>
      <c r="B179" s="95" t="s">
        <v>199</v>
      </c>
      <c r="C179" s="38" t="s">
        <v>24</v>
      </c>
      <c r="D179" s="96" t="s">
        <v>198</v>
      </c>
      <c r="E179" s="96" t="s">
        <v>26</v>
      </c>
      <c r="F179" s="96"/>
      <c r="G179" s="96"/>
      <c r="H179" s="97">
        <f aca="true" t="shared" si="14" ref="H179:J181">H180</f>
        <v>1886.2020000000002</v>
      </c>
      <c r="I179" s="97">
        <f t="shared" si="14"/>
        <v>799.115</v>
      </c>
      <c r="J179" s="97">
        <f t="shared" si="14"/>
        <v>895.01</v>
      </c>
    </row>
    <row r="180" spans="1:10" ht="34.5" thickBot="1">
      <c r="A180" s="81"/>
      <c r="B180" s="46" t="s">
        <v>80</v>
      </c>
      <c r="C180" s="38" t="s">
        <v>24</v>
      </c>
      <c r="D180" s="48" t="s">
        <v>198</v>
      </c>
      <c r="E180" s="48" t="s">
        <v>26</v>
      </c>
      <c r="F180" s="48" t="s">
        <v>81</v>
      </c>
      <c r="G180" s="48"/>
      <c r="H180" s="79">
        <f t="shared" si="14"/>
        <v>1886.2020000000002</v>
      </c>
      <c r="I180" s="79">
        <f t="shared" si="14"/>
        <v>799.115</v>
      </c>
      <c r="J180" s="79">
        <f t="shared" si="14"/>
        <v>895.01</v>
      </c>
    </row>
    <row r="181" spans="1:10" ht="13.5" thickBot="1">
      <c r="A181" s="50"/>
      <c r="B181" s="51" t="s">
        <v>74</v>
      </c>
      <c r="C181" s="123" t="s">
        <v>24</v>
      </c>
      <c r="D181" s="53" t="s">
        <v>198</v>
      </c>
      <c r="E181" s="53" t="s">
        <v>26</v>
      </c>
      <c r="F181" s="53" t="s">
        <v>105</v>
      </c>
      <c r="G181" s="53"/>
      <c r="H181" s="72">
        <f t="shared" si="14"/>
        <v>1886.2020000000002</v>
      </c>
      <c r="I181" s="72">
        <f t="shared" si="14"/>
        <v>799.115</v>
      </c>
      <c r="J181" s="72">
        <f t="shared" si="14"/>
        <v>895.01</v>
      </c>
    </row>
    <row r="182" spans="1:10" ht="13.5" thickBot="1">
      <c r="A182" s="50"/>
      <c r="B182" s="51" t="s">
        <v>74</v>
      </c>
      <c r="C182" s="123" t="s">
        <v>24</v>
      </c>
      <c r="D182" s="53" t="s">
        <v>198</v>
      </c>
      <c r="E182" s="53" t="s">
        <v>26</v>
      </c>
      <c r="F182" s="53" t="s">
        <v>83</v>
      </c>
      <c r="G182" s="53"/>
      <c r="H182" s="72">
        <f>H183+H185+H187</f>
        <v>1886.2020000000002</v>
      </c>
      <c r="I182" s="72">
        <f>I183+I185+I187</f>
        <v>799.115</v>
      </c>
      <c r="J182" s="72">
        <f>J183+J185+J187</f>
        <v>895.01</v>
      </c>
    </row>
    <row r="183" spans="1:10" ht="13.5" thickBot="1">
      <c r="A183" s="45"/>
      <c r="B183" s="51" t="s">
        <v>200</v>
      </c>
      <c r="C183" s="123" t="s">
        <v>24</v>
      </c>
      <c r="D183" s="53" t="s">
        <v>198</v>
      </c>
      <c r="E183" s="53" t="s">
        <v>26</v>
      </c>
      <c r="F183" s="53" t="s">
        <v>201</v>
      </c>
      <c r="G183" s="53"/>
      <c r="H183" s="72">
        <f>H184</f>
        <v>1172.707</v>
      </c>
      <c r="I183" s="72">
        <f>I184</f>
        <v>0</v>
      </c>
      <c r="J183" s="72">
        <f>J184</f>
        <v>0</v>
      </c>
    </row>
    <row r="184" spans="1:10" ht="23.25" thickBot="1">
      <c r="A184" s="98"/>
      <c r="B184" s="55" t="s">
        <v>49</v>
      </c>
      <c r="C184" s="123" t="s">
        <v>24</v>
      </c>
      <c r="D184" s="89" t="s">
        <v>198</v>
      </c>
      <c r="E184" s="89" t="s">
        <v>26</v>
      </c>
      <c r="F184" s="53" t="s">
        <v>201</v>
      </c>
      <c r="G184" s="53" t="s">
        <v>50</v>
      </c>
      <c r="H184" s="72">
        <v>1172.707</v>
      </c>
      <c r="I184" s="72"/>
      <c r="J184" s="73"/>
    </row>
    <row r="185" spans="1:10" ht="13.5" hidden="1" thickBot="1">
      <c r="A185" s="45"/>
      <c r="B185" s="51" t="s">
        <v>202</v>
      </c>
      <c r="C185" s="123" t="s">
        <v>24</v>
      </c>
      <c r="D185" s="53" t="s">
        <v>198</v>
      </c>
      <c r="E185" s="53" t="s">
        <v>26</v>
      </c>
      <c r="F185" s="53" t="s">
        <v>203</v>
      </c>
      <c r="G185" s="53"/>
      <c r="H185" s="72">
        <f>H186</f>
        <v>0</v>
      </c>
      <c r="I185" s="72">
        <f>I186</f>
        <v>0</v>
      </c>
      <c r="J185" s="73">
        <f>J186</f>
        <v>0</v>
      </c>
    </row>
    <row r="186" spans="1:10" ht="23.25" hidden="1" thickBot="1">
      <c r="A186" s="98"/>
      <c r="B186" s="55" t="s">
        <v>49</v>
      </c>
      <c r="C186" s="123" t="s">
        <v>24</v>
      </c>
      <c r="D186" s="89" t="s">
        <v>198</v>
      </c>
      <c r="E186" s="89" t="s">
        <v>26</v>
      </c>
      <c r="F186" s="89" t="s">
        <v>203</v>
      </c>
      <c r="G186" s="53" t="s">
        <v>50</v>
      </c>
      <c r="H186" s="72"/>
      <c r="I186" s="72"/>
      <c r="J186" s="73"/>
    </row>
    <row r="187" spans="1:10" ht="13.5" thickBot="1">
      <c r="A187" s="45"/>
      <c r="B187" s="51" t="s">
        <v>204</v>
      </c>
      <c r="C187" s="123" t="s">
        <v>24</v>
      </c>
      <c r="D187" s="53" t="s">
        <v>198</v>
      </c>
      <c r="E187" s="53" t="s">
        <v>26</v>
      </c>
      <c r="F187" s="53" t="s">
        <v>205</v>
      </c>
      <c r="G187" s="53"/>
      <c r="H187" s="72">
        <f>H188</f>
        <v>713.495</v>
      </c>
      <c r="I187" s="72">
        <f>I188</f>
        <v>799.115</v>
      </c>
      <c r="J187" s="73">
        <f>J188</f>
        <v>895.01</v>
      </c>
    </row>
    <row r="188" spans="1:10" ht="23.25" thickBot="1">
      <c r="A188" s="98"/>
      <c r="B188" s="55" t="s">
        <v>49</v>
      </c>
      <c r="C188" s="123" t="s">
        <v>24</v>
      </c>
      <c r="D188" s="89" t="s">
        <v>198</v>
      </c>
      <c r="E188" s="89" t="s">
        <v>26</v>
      </c>
      <c r="F188" s="89" t="s">
        <v>205</v>
      </c>
      <c r="G188" s="53" t="s">
        <v>50</v>
      </c>
      <c r="H188" s="72">
        <v>713.495</v>
      </c>
      <c r="I188" s="72">
        <v>799.115</v>
      </c>
      <c r="J188" s="73">
        <v>895.01</v>
      </c>
    </row>
    <row r="189" spans="1:10" ht="13.5" thickBot="1">
      <c r="A189" s="101"/>
      <c r="B189" s="95" t="s">
        <v>206</v>
      </c>
      <c r="C189" s="38" t="s">
        <v>24</v>
      </c>
      <c r="D189" s="96" t="s">
        <v>198</v>
      </c>
      <c r="E189" s="96" t="s">
        <v>29</v>
      </c>
      <c r="F189" s="96"/>
      <c r="G189" s="96"/>
      <c r="H189" s="97">
        <f>H190+H194+H202</f>
        <v>10309.368999999999</v>
      </c>
      <c r="I189" s="97">
        <f>I190+I194+I202</f>
        <v>3718.8</v>
      </c>
      <c r="J189" s="97">
        <f>J190+J194+J202</f>
        <v>4854</v>
      </c>
    </row>
    <row r="190" spans="1:10" ht="34.5" thickBot="1">
      <c r="A190" s="101"/>
      <c r="B190" s="102" t="s">
        <v>207</v>
      </c>
      <c r="C190" s="38" t="s">
        <v>24</v>
      </c>
      <c r="D190" s="48" t="s">
        <v>198</v>
      </c>
      <c r="E190" s="48" t="s">
        <v>29</v>
      </c>
      <c r="F190" s="48" t="s">
        <v>208</v>
      </c>
      <c r="G190" s="48"/>
      <c r="H190" s="79">
        <f aca="true" t="shared" si="15" ref="H190:J192">H191</f>
        <v>2200</v>
      </c>
      <c r="I190" s="79">
        <f t="shared" si="15"/>
        <v>48</v>
      </c>
      <c r="J190" s="79">
        <f t="shared" si="15"/>
        <v>816.12</v>
      </c>
    </row>
    <row r="191" spans="1:10" ht="13.5" thickBot="1">
      <c r="A191" s="101"/>
      <c r="B191" s="76" t="s">
        <v>209</v>
      </c>
      <c r="C191" s="123" t="s">
        <v>24</v>
      </c>
      <c r="D191" s="89" t="s">
        <v>198</v>
      </c>
      <c r="E191" s="89" t="s">
        <v>29</v>
      </c>
      <c r="F191" s="53" t="s">
        <v>210</v>
      </c>
      <c r="G191" s="53"/>
      <c r="H191" s="72">
        <f t="shared" si="15"/>
        <v>2200</v>
      </c>
      <c r="I191" s="72">
        <f t="shared" si="15"/>
        <v>48</v>
      </c>
      <c r="J191" s="72">
        <f t="shared" si="15"/>
        <v>816.12</v>
      </c>
    </row>
    <row r="192" spans="1:10" ht="23.25" thickBot="1">
      <c r="A192" s="101"/>
      <c r="B192" s="103" t="s">
        <v>211</v>
      </c>
      <c r="C192" s="123" t="s">
        <v>24</v>
      </c>
      <c r="D192" s="89" t="s">
        <v>198</v>
      </c>
      <c r="E192" s="89" t="s">
        <v>29</v>
      </c>
      <c r="F192" s="89" t="s">
        <v>212</v>
      </c>
      <c r="G192" s="89"/>
      <c r="H192" s="72">
        <f t="shared" si="15"/>
        <v>2200</v>
      </c>
      <c r="I192" s="72">
        <f t="shared" si="15"/>
        <v>48</v>
      </c>
      <c r="J192" s="72">
        <f t="shared" si="15"/>
        <v>816.12</v>
      </c>
    </row>
    <row r="193" spans="1:10" ht="13.5" thickBot="1">
      <c r="A193" s="101"/>
      <c r="B193" s="55" t="s">
        <v>171</v>
      </c>
      <c r="C193" s="123" t="s">
        <v>24</v>
      </c>
      <c r="D193" s="89" t="s">
        <v>198</v>
      </c>
      <c r="E193" s="89" t="s">
        <v>29</v>
      </c>
      <c r="F193" s="89" t="s">
        <v>212</v>
      </c>
      <c r="G193" s="53" t="s">
        <v>172</v>
      </c>
      <c r="H193" s="72">
        <v>2200</v>
      </c>
      <c r="I193" s="72">
        <v>48</v>
      </c>
      <c r="J193" s="73">
        <v>816.12</v>
      </c>
    </row>
    <row r="194" spans="1:10" ht="45" customHeight="1" thickBot="1">
      <c r="A194" s="45"/>
      <c r="B194" s="104" t="s">
        <v>347</v>
      </c>
      <c r="C194" s="38" t="s">
        <v>24</v>
      </c>
      <c r="D194" s="48" t="s">
        <v>198</v>
      </c>
      <c r="E194" s="48" t="s">
        <v>29</v>
      </c>
      <c r="F194" s="48" t="s">
        <v>213</v>
      </c>
      <c r="G194" s="48"/>
      <c r="H194" s="79">
        <f>H197+H201</f>
        <v>3648.499</v>
      </c>
      <c r="I194" s="79">
        <f>I195</f>
        <v>3670.8</v>
      </c>
      <c r="J194" s="79">
        <f>J195</f>
        <v>4037.88</v>
      </c>
    </row>
    <row r="195" spans="1:10" ht="34.5" thickBot="1">
      <c r="A195" s="105"/>
      <c r="B195" s="69" t="s">
        <v>214</v>
      </c>
      <c r="C195" s="123" t="s">
        <v>24</v>
      </c>
      <c r="D195" s="89" t="s">
        <v>198</v>
      </c>
      <c r="E195" s="89" t="s">
        <v>29</v>
      </c>
      <c r="F195" s="89" t="s">
        <v>215</v>
      </c>
      <c r="G195" s="89"/>
      <c r="H195" s="72">
        <f>H196</f>
        <v>3282.5</v>
      </c>
      <c r="I195" s="72">
        <f>I196</f>
        <v>3670.8</v>
      </c>
      <c r="J195" s="72">
        <f>J196</f>
        <v>4037.88</v>
      </c>
    </row>
    <row r="196" spans="1:10" ht="30" customHeight="1" thickBot="1">
      <c r="A196" s="105"/>
      <c r="B196" s="70" t="s">
        <v>216</v>
      </c>
      <c r="C196" s="123" t="s">
        <v>24</v>
      </c>
      <c r="D196" s="89" t="s">
        <v>198</v>
      </c>
      <c r="E196" s="89" t="s">
        <v>29</v>
      </c>
      <c r="F196" s="89" t="s">
        <v>217</v>
      </c>
      <c r="G196" s="89"/>
      <c r="H196" s="72">
        <f>H197+H198</f>
        <v>3282.5</v>
      </c>
      <c r="I196" s="72">
        <f>I197+I198</f>
        <v>3670.8</v>
      </c>
      <c r="J196" s="72">
        <f>J197+J198</f>
        <v>4037.88</v>
      </c>
    </row>
    <row r="197" spans="1:10" ht="23.25" thickBot="1">
      <c r="A197" s="98"/>
      <c r="B197" s="55" t="s">
        <v>49</v>
      </c>
      <c r="C197" s="123" t="s">
        <v>24</v>
      </c>
      <c r="D197" s="89" t="s">
        <v>198</v>
      </c>
      <c r="E197" s="89" t="s">
        <v>29</v>
      </c>
      <c r="F197" s="89" t="s">
        <v>217</v>
      </c>
      <c r="G197" s="53" t="s">
        <v>50</v>
      </c>
      <c r="H197" s="72">
        <v>3282.5</v>
      </c>
      <c r="I197" s="72">
        <v>3670.8</v>
      </c>
      <c r="J197" s="73">
        <v>4037.88</v>
      </c>
    </row>
    <row r="198" spans="1:10" ht="13.5" hidden="1" thickBot="1">
      <c r="A198" s="98"/>
      <c r="B198" s="51" t="s">
        <v>218</v>
      </c>
      <c r="C198" s="123" t="s">
        <v>24</v>
      </c>
      <c r="D198" s="89" t="s">
        <v>198</v>
      </c>
      <c r="E198" s="89" t="s">
        <v>29</v>
      </c>
      <c r="F198" s="89" t="s">
        <v>219</v>
      </c>
      <c r="G198" s="89"/>
      <c r="H198" s="72">
        <f>H199</f>
        <v>0</v>
      </c>
      <c r="I198" s="72">
        <f>I199</f>
        <v>0</v>
      </c>
      <c r="J198" s="73">
        <f>J199</f>
        <v>0</v>
      </c>
    </row>
    <row r="199" spans="1:10" ht="23.25" hidden="1" thickBot="1">
      <c r="A199" s="98"/>
      <c r="B199" s="55" t="s">
        <v>49</v>
      </c>
      <c r="C199" s="123" t="s">
        <v>24</v>
      </c>
      <c r="D199" s="89" t="s">
        <v>198</v>
      </c>
      <c r="E199" s="89" t="s">
        <v>29</v>
      </c>
      <c r="F199" s="89" t="s">
        <v>220</v>
      </c>
      <c r="G199" s="53" t="s">
        <v>50</v>
      </c>
      <c r="H199" s="72"/>
      <c r="I199" s="72"/>
      <c r="J199" s="73"/>
    </row>
    <row r="200" spans="1:10" ht="26.25" thickBot="1">
      <c r="A200" s="98"/>
      <c r="B200" s="106" t="s">
        <v>345</v>
      </c>
      <c r="C200" s="123" t="s">
        <v>24</v>
      </c>
      <c r="D200" s="89" t="s">
        <v>198</v>
      </c>
      <c r="E200" s="89" t="s">
        <v>29</v>
      </c>
      <c r="F200" s="89" t="s">
        <v>221</v>
      </c>
      <c r="G200" s="53"/>
      <c r="H200" s="72">
        <f>H201</f>
        <v>365.999</v>
      </c>
      <c r="I200" s="72"/>
      <c r="J200" s="107"/>
    </row>
    <row r="201" spans="1:10" ht="23.25" thickBot="1">
      <c r="A201" s="98"/>
      <c r="B201" s="55" t="s">
        <v>49</v>
      </c>
      <c r="C201" s="123" t="s">
        <v>24</v>
      </c>
      <c r="D201" s="89" t="s">
        <v>198</v>
      </c>
      <c r="E201" s="89" t="s">
        <v>29</v>
      </c>
      <c r="F201" s="89" t="s">
        <v>221</v>
      </c>
      <c r="G201" s="53" t="s">
        <v>50</v>
      </c>
      <c r="H201" s="72">
        <v>365.999</v>
      </c>
      <c r="I201" s="72"/>
      <c r="J201" s="107"/>
    </row>
    <row r="202" spans="1:10" ht="34.5" thickBot="1">
      <c r="A202" s="105"/>
      <c r="B202" s="46" t="s">
        <v>80</v>
      </c>
      <c r="C202" s="38" t="s">
        <v>24</v>
      </c>
      <c r="D202" s="108" t="s">
        <v>198</v>
      </c>
      <c r="E202" s="108" t="s">
        <v>29</v>
      </c>
      <c r="F202" s="48" t="s">
        <v>81</v>
      </c>
      <c r="G202" s="108"/>
      <c r="H202" s="79">
        <f aca="true" t="shared" si="16" ref="H202:J205">H203</f>
        <v>4460.87</v>
      </c>
      <c r="I202" s="79">
        <f t="shared" si="16"/>
        <v>0</v>
      </c>
      <c r="J202" s="79">
        <f t="shared" si="16"/>
        <v>0</v>
      </c>
    </row>
    <row r="203" spans="1:10" ht="13.5" thickBot="1">
      <c r="A203" s="105"/>
      <c r="B203" s="52" t="s">
        <v>74</v>
      </c>
      <c r="C203" s="123" t="s">
        <v>24</v>
      </c>
      <c r="D203" s="89" t="s">
        <v>198</v>
      </c>
      <c r="E203" s="89" t="s">
        <v>29</v>
      </c>
      <c r="F203" s="53" t="s">
        <v>82</v>
      </c>
      <c r="G203" s="89"/>
      <c r="H203" s="72">
        <f t="shared" si="16"/>
        <v>4460.87</v>
      </c>
      <c r="I203" s="72">
        <f t="shared" si="16"/>
        <v>0</v>
      </c>
      <c r="J203" s="72">
        <f t="shared" si="16"/>
        <v>0</v>
      </c>
    </row>
    <row r="204" spans="1:10" ht="13.5" thickBot="1">
      <c r="A204" s="98"/>
      <c r="B204" s="52" t="s">
        <v>74</v>
      </c>
      <c r="C204" s="123" t="s">
        <v>24</v>
      </c>
      <c r="D204" s="89" t="s">
        <v>198</v>
      </c>
      <c r="E204" s="89" t="s">
        <v>29</v>
      </c>
      <c r="F204" s="53" t="s">
        <v>83</v>
      </c>
      <c r="G204" s="89"/>
      <c r="H204" s="72">
        <f t="shared" si="16"/>
        <v>4460.87</v>
      </c>
      <c r="I204" s="72">
        <f t="shared" si="16"/>
        <v>0</v>
      </c>
      <c r="J204" s="72">
        <f t="shared" si="16"/>
        <v>0</v>
      </c>
    </row>
    <row r="205" spans="1:10" ht="23.25" thickBot="1">
      <c r="A205" s="101"/>
      <c r="B205" s="90" t="s">
        <v>346</v>
      </c>
      <c r="C205" s="123" t="s">
        <v>24</v>
      </c>
      <c r="D205" s="89" t="s">
        <v>198</v>
      </c>
      <c r="E205" s="89" t="s">
        <v>29</v>
      </c>
      <c r="F205" s="53" t="s">
        <v>222</v>
      </c>
      <c r="G205" s="53"/>
      <c r="H205" s="72">
        <f t="shared" si="16"/>
        <v>4460.87</v>
      </c>
      <c r="I205" s="72">
        <f t="shared" si="16"/>
        <v>0</v>
      </c>
      <c r="J205" s="72">
        <f t="shared" si="16"/>
        <v>0</v>
      </c>
    </row>
    <row r="206" spans="1:10" ht="13.5" thickBot="1">
      <c r="A206" s="101"/>
      <c r="B206" s="55" t="s">
        <v>171</v>
      </c>
      <c r="C206" s="123" t="s">
        <v>24</v>
      </c>
      <c r="D206" s="89" t="s">
        <v>198</v>
      </c>
      <c r="E206" s="89" t="s">
        <v>29</v>
      </c>
      <c r="F206" s="53" t="s">
        <v>222</v>
      </c>
      <c r="G206" s="53" t="s">
        <v>172</v>
      </c>
      <c r="H206" s="72">
        <v>4460.87</v>
      </c>
      <c r="I206" s="72"/>
      <c r="J206" s="73"/>
    </row>
    <row r="207" spans="1:10" ht="23.25" hidden="1" thickBot="1">
      <c r="A207" s="101"/>
      <c r="B207" s="55" t="s">
        <v>49</v>
      </c>
      <c r="C207" s="38" t="s">
        <v>24</v>
      </c>
      <c r="D207" s="89" t="s">
        <v>198</v>
      </c>
      <c r="E207" s="89" t="s">
        <v>29</v>
      </c>
      <c r="F207" s="89" t="s">
        <v>223</v>
      </c>
      <c r="G207" s="53" t="s">
        <v>50</v>
      </c>
      <c r="H207" s="72"/>
      <c r="I207" s="72"/>
      <c r="J207" s="73"/>
    </row>
    <row r="208" spans="1:10" ht="23.25" hidden="1" thickBot="1">
      <c r="A208" s="101"/>
      <c r="B208" s="55" t="s">
        <v>224</v>
      </c>
      <c r="C208" s="38" t="s">
        <v>24</v>
      </c>
      <c r="D208" s="89" t="s">
        <v>198</v>
      </c>
      <c r="E208" s="89" t="s">
        <v>29</v>
      </c>
      <c r="F208" s="89" t="s">
        <v>223</v>
      </c>
      <c r="G208" s="53" t="s">
        <v>225</v>
      </c>
      <c r="H208" s="72"/>
      <c r="I208" s="72"/>
      <c r="J208" s="73"/>
    </row>
    <row r="209" spans="1:10" ht="13.5" thickBot="1">
      <c r="A209" s="98"/>
      <c r="B209" s="95" t="s">
        <v>226</v>
      </c>
      <c r="C209" s="38" t="s">
        <v>24</v>
      </c>
      <c r="D209" s="96" t="s">
        <v>198</v>
      </c>
      <c r="E209" s="96" t="s">
        <v>42</v>
      </c>
      <c r="F209" s="96"/>
      <c r="G209" s="96"/>
      <c r="H209" s="97">
        <f>H210+H216</f>
        <v>37012.388999999996</v>
      </c>
      <c r="I209" s="97">
        <f>I210+I216</f>
        <v>36018.875</v>
      </c>
      <c r="J209" s="97">
        <f>J210+J216</f>
        <v>34504.17</v>
      </c>
    </row>
    <row r="210" spans="1:10" ht="34.5" thickBot="1">
      <c r="A210" s="45"/>
      <c r="B210" s="109" t="s">
        <v>227</v>
      </c>
      <c r="C210" s="38" t="s">
        <v>24</v>
      </c>
      <c r="D210" s="48" t="s">
        <v>198</v>
      </c>
      <c r="E210" s="48" t="s">
        <v>42</v>
      </c>
      <c r="F210" s="48" t="s">
        <v>228</v>
      </c>
      <c r="G210" s="48"/>
      <c r="H210" s="79">
        <f>H211</f>
        <v>34012.388999999996</v>
      </c>
      <c r="I210" s="79">
        <f>I211</f>
        <v>32518.875</v>
      </c>
      <c r="J210" s="79">
        <f>J211</f>
        <v>31004.17</v>
      </c>
    </row>
    <row r="211" spans="1:10" ht="34.5" thickBot="1">
      <c r="A211" s="45"/>
      <c r="B211" s="69" t="s">
        <v>229</v>
      </c>
      <c r="C211" s="123" t="s">
        <v>24</v>
      </c>
      <c r="D211" s="53" t="s">
        <v>198</v>
      </c>
      <c r="E211" s="53" t="s">
        <v>42</v>
      </c>
      <c r="F211" s="53" t="s">
        <v>230</v>
      </c>
      <c r="G211" s="48"/>
      <c r="H211" s="72">
        <f>H212+H214</f>
        <v>34012.388999999996</v>
      </c>
      <c r="I211" s="72">
        <f>I212+I214</f>
        <v>32518.875</v>
      </c>
      <c r="J211" s="72">
        <f>J212+J214</f>
        <v>31004.17</v>
      </c>
    </row>
    <row r="212" spans="1:10" ht="34.5" thickBot="1">
      <c r="A212" s="50"/>
      <c r="B212" s="78" t="s">
        <v>231</v>
      </c>
      <c r="C212" s="123" t="s">
        <v>24</v>
      </c>
      <c r="D212" s="89" t="s">
        <v>198</v>
      </c>
      <c r="E212" s="89" t="s">
        <v>42</v>
      </c>
      <c r="F212" s="89" t="s">
        <v>232</v>
      </c>
      <c r="G212" s="89"/>
      <c r="H212" s="72">
        <f>H213</f>
        <v>13573.393</v>
      </c>
      <c r="I212" s="72">
        <f>I213</f>
        <v>10043.38</v>
      </c>
      <c r="J212" s="72">
        <f>J213</f>
        <v>6288.726</v>
      </c>
    </row>
    <row r="213" spans="1:10" ht="23.25" thickBot="1">
      <c r="A213" s="50"/>
      <c r="B213" s="55" t="s">
        <v>49</v>
      </c>
      <c r="C213" s="123" t="s">
        <v>24</v>
      </c>
      <c r="D213" s="89" t="s">
        <v>198</v>
      </c>
      <c r="E213" s="89" t="s">
        <v>42</v>
      </c>
      <c r="F213" s="89" t="s">
        <v>232</v>
      </c>
      <c r="G213" s="53" t="s">
        <v>50</v>
      </c>
      <c r="H213" s="72">
        <f>23803.393-9230-1000</f>
        <v>13573.393</v>
      </c>
      <c r="I213" s="72">
        <v>10043.38</v>
      </c>
      <c r="J213" s="73">
        <v>6288.726</v>
      </c>
    </row>
    <row r="214" spans="1:10" ht="34.5" thickBot="1">
      <c r="A214" s="50"/>
      <c r="B214" s="78" t="s">
        <v>233</v>
      </c>
      <c r="C214" s="123" t="s">
        <v>24</v>
      </c>
      <c r="D214" s="89" t="s">
        <v>198</v>
      </c>
      <c r="E214" s="89" t="s">
        <v>42</v>
      </c>
      <c r="F214" s="89" t="s">
        <v>234</v>
      </c>
      <c r="G214" s="53"/>
      <c r="H214" s="72">
        <f>H215</f>
        <v>20438.996</v>
      </c>
      <c r="I214" s="72">
        <f>I215</f>
        <v>22475.495</v>
      </c>
      <c r="J214" s="73">
        <f>J215</f>
        <v>24715.444</v>
      </c>
    </row>
    <row r="215" spans="1:10" ht="23.25" thickBot="1">
      <c r="A215" s="50"/>
      <c r="B215" s="55" t="s">
        <v>49</v>
      </c>
      <c r="C215" s="123" t="s">
        <v>24</v>
      </c>
      <c r="D215" s="89" t="s">
        <v>198</v>
      </c>
      <c r="E215" s="89" t="s">
        <v>42</v>
      </c>
      <c r="F215" s="89" t="s">
        <v>234</v>
      </c>
      <c r="G215" s="53" t="s">
        <v>50</v>
      </c>
      <c r="H215" s="72">
        <v>20438.996</v>
      </c>
      <c r="I215" s="72">
        <v>22475.495</v>
      </c>
      <c r="J215" s="73">
        <v>24715.444</v>
      </c>
    </row>
    <row r="216" spans="1:10" ht="45.75" thickBot="1">
      <c r="A216" s="45"/>
      <c r="B216" s="109" t="s">
        <v>235</v>
      </c>
      <c r="C216" s="38" t="s">
        <v>24</v>
      </c>
      <c r="D216" s="48" t="s">
        <v>198</v>
      </c>
      <c r="E216" s="48" t="s">
        <v>42</v>
      </c>
      <c r="F216" s="48" t="s">
        <v>236</v>
      </c>
      <c r="G216" s="48"/>
      <c r="H216" s="79">
        <f>H217+H221</f>
        <v>3000</v>
      </c>
      <c r="I216" s="79">
        <f>I217+I221</f>
        <v>3500</v>
      </c>
      <c r="J216" s="80">
        <f>J217+J221</f>
        <v>3500</v>
      </c>
    </row>
    <row r="217" spans="1:10" ht="34.5" thickBot="1">
      <c r="A217" s="110"/>
      <c r="B217" s="69" t="s">
        <v>237</v>
      </c>
      <c r="C217" s="123" t="s">
        <v>24</v>
      </c>
      <c r="D217" s="89" t="s">
        <v>198</v>
      </c>
      <c r="E217" s="89" t="s">
        <v>42</v>
      </c>
      <c r="F217" s="89" t="s">
        <v>238</v>
      </c>
      <c r="G217" s="89"/>
      <c r="H217" s="72">
        <f>H219</f>
        <v>3000</v>
      </c>
      <c r="I217" s="72">
        <f aca="true" t="shared" si="17" ref="I217:J219">I218</f>
        <v>3500</v>
      </c>
      <c r="J217" s="73">
        <f t="shared" si="17"/>
        <v>3500</v>
      </c>
    </row>
    <row r="218" spans="1:10" ht="13.5" hidden="1" thickBot="1">
      <c r="A218" s="45"/>
      <c r="B218" s="91" t="s">
        <v>239</v>
      </c>
      <c r="C218" s="123" t="s">
        <v>24</v>
      </c>
      <c r="D218" s="53" t="s">
        <v>198</v>
      </c>
      <c r="E218" s="53" t="s">
        <v>42</v>
      </c>
      <c r="F218" s="89" t="s">
        <v>238</v>
      </c>
      <c r="G218" s="48"/>
      <c r="H218" s="72">
        <f>H219</f>
        <v>3000</v>
      </c>
      <c r="I218" s="72">
        <f t="shared" si="17"/>
        <v>3500</v>
      </c>
      <c r="J218" s="73">
        <f t="shared" si="17"/>
        <v>3500</v>
      </c>
    </row>
    <row r="219" spans="1:10" ht="13.5" thickBot="1">
      <c r="A219" s="110"/>
      <c r="B219" s="111" t="s">
        <v>240</v>
      </c>
      <c r="C219" s="123" t="s">
        <v>24</v>
      </c>
      <c r="D219" s="89" t="s">
        <v>198</v>
      </c>
      <c r="E219" s="89" t="s">
        <v>42</v>
      </c>
      <c r="F219" s="89" t="s">
        <v>241</v>
      </c>
      <c r="G219" s="89"/>
      <c r="H219" s="72">
        <f>H220</f>
        <v>3000</v>
      </c>
      <c r="I219" s="72">
        <f t="shared" si="17"/>
        <v>3500</v>
      </c>
      <c r="J219" s="73">
        <f t="shared" si="17"/>
        <v>3500</v>
      </c>
    </row>
    <row r="220" spans="1:10" ht="23.25" thickBot="1">
      <c r="A220" s="98"/>
      <c r="B220" s="55" t="s">
        <v>49</v>
      </c>
      <c r="C220" s="123" t="s">
        <v>24</v>
      </c>
      <c r="D220" s="89" t="s">
        <v>198</v>
      </c>
      <c r="E220" s="89" t="s">
        <v>42</v>
      </c>
      <c r="F220" s="89" t="s">
        <v>241</v>
      </c>
      <c r="G220" s="53" t="s">
        <v>50</v>
      </c>
      <c r="H220" s="72">
        <v>3000</v>
      </c>
      <c r="I220" s="72">
        <v>3500</v>
      </c>
      <c r="J220" s="73">
        <v>3500</v>
      </c>
    </row>
    <row r="221" spans="1:10" ht="23.25" hidden="1" thickBot="1">
      <c r="A221" s="105"/>
      <c r="B221" s="91" t="s">
        <v>242</v>
      </c>
      <c r="C221" s="38" t="s">
        <v>24</v>
      </c>
      <c r="D221" s="89" t="s">
        <v>198</v>
      </c>
      <c r="E221" s="89" t="s">
        <v>42</v>
      </c>
      <c r="F221" s="89" t="s">
        <v>243</v>
      </c>
      <c r="G221" s="89"/>
      <c r="H221" s="72">
        <f>H222+H227</f>
        <v>0</v>
      </c>
      <c r="I221" s="72">
        <f>I222+I227</f>
        <v>0</v>
      </c>
      <c r="J221" s="73">
        <f>J222+J227</f>
        <v>0</v>
      </c>
    </row>
    <row r="222" spans="1:10" ht="34.5" hidden="1" thickBot="1">
      <c r="A222" s="105"/>
      <c r="B222" s="91" t="s">
        <v>244</v>
      </c>
      <c r="C222" s="38" t="s">
        <v>24</v>
      </c>
      <c r="D222" s="89" t="s">
        <v>198</v>
      </c>
      <c r="E222" s="89" t="s">
        <v>42</v>
      </c>
      <c r="F222" s="89" t="s">
        <v>245</v>
      </c>
      <c r="G222" s="89"/>
      <c r="H222" s="72">
        <f>H223+H225</f>
        <v>0</v>
      </c>
      <c r="I222" s="72">
        <f>I223+I225</f>
        <v>0</v>
      </c>
      <c r="J222" s="73">
        <f>J223+J225</f>
        <v>0</v>
      </c>
    </row>
    <row r="223" spans="1:10" ht="23.25" hidden="1" thickBot="1">
      <c r="A223" s="98"/>
      <c r="B223" s="51" t="s">
        <v>246</v>
      </c>
      <c r="C223" s="38" t="s">
        <v>24</v>
      </c>
      <c r="D223" s="89" t="s">
        <v>198</v>
      </c>
      <c r="E223" s="89" t="s">
        <v>42</v>
      </c>
      <c r="F223" s="89" t="s">
        <v>247</v>
      </c>
      <c r="G223" s="89"/>
      <c r="H223" s="72">
        <f>H224</f>
        <v>0</v>
      </c>
      <c r="I223" s="72">
        <f>I224</f>
        <v>0</v>
      </c>
      <c r="J223" s="73">
        <f>J224</f>
        <v>0</v>
      </c>
    </row>
    <row r="224" spans="1:10" ht="23.25" hidden="1" thickBot="1">
      <c r="A224" s="98"/>
      <c r="B224" s="55" t="s">
        <v>49</v>
      </c>
      <c r="C224" s="38" t="s">
        <v>24</v>
      </c>
      <c r="D224" s="89" t="s">
        <v>198</v>
      </c>
      <c r="E224" s="89" t="s">
        <v>42</v>
      </c>
      <c r="F224" s="89" t="s">
        <v>247</v>
      </c>
      <c r="G224" s="53" t="s">
        <v>50</v>
      </c>
      <c r="H224" s="72"/>
      <c r="I224" s="72"/>
      <c r="J224" s="73"/>
    </row>
    <row r="225" spans="1:10" ht="23.25" hidden="1" thickBot="1">
      <c r="A225" s="98"/>
      <c r="B225" s="51" t="s">
        <v>248</v>
      </c>
      <c r="C225" s="38" t="s">
        <v>24</v>
      </c>
      <c r="D225" s="89" t="s">
        <v>198</v>
      </c>
      <c r="E225" s="89" t="s">
        <v>42</v>
      </c>
      <c r="F225" s="89" t="s">
        <v>249</v>
      </c>
      <c r="G225" s="89"/>
      <c r="H225" s="72">
        <f>H226</f>
        <v>0</v>
      </c>
      <c r="I225" s="72">
        <f>I226</f>
        <v>0</v>
      </c>
      <c r="J225" s="73">
        <f>J226</f>
        <v>0</v>
      </c>
    </row>
    <row r="226" spans="1:10" ht="23.25" hidden="1" thickBot="1">
      <c r="A226" s="98"/>
      <c r="B226" s="55" t="s">
        <v>49</v>
      </c>
      <c r="C226" s="38" t="s">
        <v>24</v>
      </c>
      <c r="D226" s="89" t="s">
        <v>198</v>
      </c>
      <c r="E226" s="89" t="s">
        <v>42</v>
      </c>
      <c r="F226" s="89" t="s">
        <v>249</v>
      </c>
      <c r="G226" s="53" t="s">
        <v>50</v>
      </c>
      <c r="H226" s="72"/>
      <c r="I226" s="72"/>
      <c r="J226" s="73"/>
    </row>
    <row r="227" spans="1:10" ht="23.25" hidden="1" thickBot="1">
      <c r="A227" s="50"/>
      <c r="B227" s="112" t="s">
        <v>250</v>
      </c>
      <c r="C227" s="38" t="s">
        <v>24</v>
      </c>
      <c r="D227" s="113" t="s">
        <v>198</v>
      </c>
      <c r="E227" s="113" t="s">
        <v>42</v>
      </c>
      <c r="F227" s="113" t="s">
        <v>251</v>
      </c>
      <c r="G227" s="113"/>
      <c r="H227" s="114">
        <f>H228+H232</f>
        <v>0</v>
      </c>
      <c r="I227" s="114">
        <f>I228+I232</f>
        <v>0</v>
      </c>
      <c r="J227" s="115">
        <f>J228+J232</f>
        <v>0</v>
      </c>
    </row>
    <row r="228" spans="1:10" ht="13.5" hidden="1" thickBot="1">
      <c r="A228" s="45"/>
      <c r="B228" s="94" t="s">
        <v>252</v>
      </c>
      <c r="C228" s="38" t="s">
        <v>24</v>
      </c>
      <c r="D228" s="89" t="s">
        <v>198</v>
      </c>
      <c r="E228" s="89" t="s">
        <v>42</v>
      </c>
      <c r="F228" s="89" t="s">
        <v>253</v>
      </c>
      <c r="G228" s="89"/>
      <c r="H228" s="72">
        <f>H229+H230+H231</f>
        <v>0</v>
      </c>
      <c r="I228" s="72">
        <f>I229+I230+I231</f>
        <v>0</v>
      </c>
      <c r="J228" s="73">
        <f>J229+J230+J231</f>
        <v>0</v>
      </c>
    </row>
    <row r="229" spans="1:10" ht="13.5" hidden="1" thickBot="1">
      <c r="A229" s="50"/>
      <c r="B229" s="55" t="s">
        <v>254</v>
      </c>
      <c r="C229" s="38" t="s">
        <v>24</v>
      </c>
      <c r="D229" s="89" t="s">
        <v>198</v>
      </c>
      <c r="E229" s="89" t="s">
        <v>42</v>
      </c>
      <c r="F229" s="89" t="s">
        <v>253</v>
      </c>
      <c r="G229" s="53" t="s">
        <v>255</v>
      </c>
      <c r="H229" s="72"/>
      <c r="I229" s="72"/>
      <c r="J229" s="73"/>
    </row>
    <row r="230" spans="1:10" ht="23.25" hidden="1" thickBot="1">
      <c r="A230" s="50"/>
      <c r="B230" s="55" t="s">
        <v>49</v>
      </c>
      <c r="C230" s="38" t="s">
        <v>24</v>
      </c>
      <c r="D230" s="89" t="s">
        <v>198</v>
      </c>
      <c r="E230" s="89" t="s">
        <v>42</v>
      </c>
      <c r="F230" s="89" t="s">
        <v>253</v>
      </c>
      <c r="G230" s="53" t="s">
        <v>50</v>
      </c>
      <c r="H230" s="72"/>
      <c r="I230" s="72"/>
      <c r="J230" s="73"/>
    </row>
    <row r="231" spans="1:10" ht="13.5" hidden="1" thickBot="1">
      <c r="A231" s="50"/>
      <c r="B231" s="55" t="s">
        <v>96</v>
      </c>
      <c r="C231" s="38" t="s">
        <v>24</v>
      </c>
      <c r="D231" s="89" t="s">
        <v>198</v>
      </c>
      <c r="E231" s="89" t="s">
        <v>42</v>
      </c>
      <c r="F231" s="89" t="s">
        <v>253</v>
      </c>
      <c r="G231" s="53" t="s">
        <v>97</v>
      </c>
      <c r="H231" s="72"/>
      <c r="I231" s="72"/>
      <c r="J231" s="73"/>
    </row>
    <row r="232" spans="1:10" ht="23.25" hidden="1" thickBot="1">
      <c r="A232" s="45"/>
      <c r="B232" s="52" t="s">
        <v>256</v>
      </c>
      <c r="C232" s="38" t="s">
        <v>24</v>
      </c>
      <c r="D232" s="89" t="s">
        <v>198</v>
      </c>
      <c r="E232" s="89" t="s">
        <v>42</v>
      </c>
      <c r="F232" s="89" t="s">
        <v>253</v>
      </c>
      <c r="G232" s="89"/>
      <c r="H232" s="72">
        <f>H233</f>
        <v>0</v>
      </c>
      <c r="I232" s="72">
        <f>I233</f>
        <v>0</v>
      </c>
      <c r="J232" s="73">
        <f>J233</f>
        <v>0</v>
      </c>
    </row>
    <row r="233" spans="1:10" ht="23.25" hidden="1" thickBot="1">
      <c r="A233" s="50"/>
      <c r="B233" s="55" t="s">
        <v>49</v>
      </c>
      <c r="C233" s="38" t="s">
        <v>24</v>
      </c>
      <c r="D233" s="89" t="s">
        <v>198</v>
      </c>
      <c r="E233" s="89" t="s">
        <v>42</v>
      </c>
      <c r="F233" s="89" t="s">
        <v>253</v>
      </c>
      <c r="G233" s="53" t="s">
        <v>50</v>
      </c>
      <c r="H233" s="72"/>
      <c r="I233" s="72"/>
      <c r="J233" s="73"/>
    </row>
    <row r="234" spans="1:10" ht="13.5" thickBot="1">
      <c r="A234" s="50"/>
      <c r="B234" s="46" t="s">
        <v>257</v>
      </c>
      <c r="C234" s="38" t="s">
        <v>24</v>
      </c>
      <c r="D234" s="48" t="s">
        <v>258</v>
      </c>
      <c r="E234" s="48" t="s">
        <v>27</v>
      </c>
      <c r="F234" s="48"/>
      <c r="G234" s="48"/>
      <c r="H234" s="79">
        <f aca="true" t="shared" si="18" ref="H234:J236">H235</f>
        <v>284</v>
      </c>
      <c r="I234" s="79">
        <f t="shared" si="18"/>
        <v>302</v>
      </c>
      <c r="J234" s="80">
        <f t="shared" si="18"/>
        <v>337</v>
      </c>
    </row>
    <row r="235" spans="1:10" ht="13.5" thickBot="1">
      <c r="A235" s="45"/>
      <c r="B235" s="46" t="s">
        <v>259</v>
      </c>
      <c r="C235" s="38" t="s">
        <v>24</v>
      </c>
      <c r="D235" s="48" t="s">
        <v>258</v>
      </c>
      <c r="E235" s="48" t="s">
        <v>258</v>
      </c>
      <c r="F235" s="48"/>
      <c r="G235" s="48"/>
      <c r="H235" s="79">
        <f t="shared" si="18"/>
        <v>284</v>
      </c>
      <c r="I235" s="79">
        <f t="shared" si="18"/>
        <v>302</v>
      </c>
      <c r="J235" s="80">
        <f t="shared" si="18"/>
        <v>337</v>
      </c>
    </row>
    <row r="236" spans="1:10" ht="34.5" thickBot="1">
      <c r="A236" s="45"/>
      <c r="B236" s="85" t="s">
        <v>260</v>
      </c>
      <c r="C236" s="38" t="s">
        <v>24</v>
      </c>
      <c r="D236" s="48" t="s">
        <v>258</v>
      </c>
      <c r="E236" s="48" t="s">
        <v>258</v>
      </c>
      <c r="F236" s="48" t="s">
        <v>261</v>
      </c>
      <c r="G236" s="48"/>
      <c r="H236" s="79">
        <f t="shared" si="18"/>
        <v>284</v>
      </c>
      <c r="I236" s="79">
        <f t="shared" si="18"/>
        <v>302</v>
      </c>
      <c r="J236" s="80">
        <f t="shared" si="18"/>
        <v>337</v>
      </c>
    </row>
    <row r="237" spans="1:10" ht="34.5" thickBot="1">
      <c r="A237" s="50"/>
      <c r="B237" s="78" t="s">
        <v>262</v>
      </c>
      <c r="C237" s="123" t="s">
        <v>24</v>
      </c>
      <c r="D237" s="53" t="s">
        <v>258</v>
      </c>
      <c r="E237" s="53" t="s">
        <v>258</v>
      </c>
      <c r="F237" s="53" t="s">
        <v>263</v>
      </c>
      <c r="G237" s="53"/>
      <c r="H237" s="72">
        <f>H238+H241</f>
        <v>284</v>
      </c>
      <c r="I237" s="72">
        <f>I238+I241</f>
        <v>302</v>
      </c>
      <c r="J237" s="73">
        <f>J238+J241</f>
        <v>337</v>
      </c>
    </row>
    <row r="238" spans="1:10" ht="45.75" hidden="1" thickBot="1">
      <c r="A238" s="50"/>
      <c r="B238" s="78" t="s">
        <v>264</v>
      </c>
      <c r="C238" s="123" t="s">
        <v>24</v>
      </c>
      <c r="D238" s="53" t="s">
        <v>258</v>
      </c>
      <c r="E238" s="53" t="s">
        <v>258</v>
      </c>
      <c r="F238" s="53" t="s">
        <v>265</v>
      </c>
      <c r="G238" s="53"/>
      <c r="H238" s="72">
        <f aca="true" t="shared" si="19" ref="H238:J239">H239</f>
        <v>0</v>
      </c>
      <c r="I238" s="72">
        <f t="shared" si="19"/>
        <v>0</v>
      </c>
      <c r="J238" s="73">
        <f t="shared" si="19"/>
        <v>0</v>
      </c>
    </row>
    <row r="239" spans="1:10" ht="23.25" hidden="1" thickBot="1">
      <c r="A239" s="116"/>
      <c r="B239" s="117" t="s">
        <v>266</v>
      </c>
      <c r="C239" s="123" t="s">
        <v>24</v>
      </c>
      <c r="D239" s="53" t="s">
        <v>258</v>
      </c>
      <c r="E239" s="53" t="s">
        <v>258</v>
      </c>
      <c r="F239" s="53" t="s">
        <v>267</v>
      </c>
      <c r="G239" s="53"/>
      <c r="H239" s="72">
        <f t="shared" si="19"/>
        <v>0</v>
      </c>
      <c r="I239" s="72">
        <f t="shared" si="19"/>
        <v>0</v>
      </c>
      <c r="J239" s="73">
        <f t="shared" si="19"/>
        <v>0</v>
      </c>
    </row>
    <row r="240" spans="1:10" ht="23.25" hidden="1" thickBot="1">
      <c r="A240" s="116"/>
      <c r="B240" s="69" t="s">
        <v>268</v>
      </c>
      <c r="C240" s="123" t="s">
        <v>24</v>
      </c>
      <c r="D240" s="53" t="s">
        <v>258</v>
      </c>
      <c r="E240" s="53" t="s">
        <v>258</v>
      </c>
      <c r="F240" s="53" t="s">
        <v>267</v>
      </c>
      <c r="G240" s="53" t="s">
        <v>50</v>
      </c>
      <c r="H240" s="72"/>
      <c r="I240" s="72"/>
      <c r="J240" s="73"/>
    </row>
    <row r="241" spans="1:10" ht="23.25" thickBot="1">
      <c r="A241" s="116"/>
      <c r="B241" s="51" t="s">
        <v>268</v>
      </c>
      <c r="C241" s="123" t="s">
        <v>24</v>
      </c>
      <c r="D241" s="53" t="s">
        <v>258</v>
      </c>
      <c r="E241" s="53" t="s">
        <v>258</v>
      </c>
      <c r="F241" s="53" t="s">
        <v>265</v>
      </c>
      <c r="G241" s="53"/>
      <c r="H241" s="72">
        <f aca="true" t="shared" si="20" ref="H241:J242">H242</f>
        <v>284</v>
      </c>
      <c r="I241" s="72">
        <f t="shared" si="20"/>
        <v>302</v>
      </c>
      <c r="J241" s="73">
        <f t="shared" si="20"/>
        <v>337</v>
      </c>
    </row>
    <row r="242" spans="1:10" ht="26.25" thickBot="1">
      <c r="A242" s="50"/>
      <c r="B242" s="118" t="s">
        <v>269</v>
      </c>
      <c r="C242" s="123" t="s">
        <v>24</v>
      </c>
      <c r="D242" s="53" t="s">
        <v>258</v>
      </c>
      <c r="E242" s="53" t="s">
        <v>258</v>
      </c>
      <c r="F242" s="53" t="s">
        <v>270</v>
      </c>
      <c r="G242" s="53"/>
      <c r="H242" s="72">
        <f t="shared" si="20"/>
        <v>284</v>
      </c>
      <c r="I242" s="72">
        <f t="shared" si="20"/>
        <v>302</v>
      </c>
      <c r="J242" s="73">
        <f t="shared" si="20"/>
        <v>337</v>
      </c>
    </row>
    <row r="243" spans="1:10" ht="23.25" thickBot="1">
      <c r="A243" s="50"/>
      <c r="B243" s="55" t="s">
        <v>49</v>
      </c>
      <c r="C243" s="123" t="s">
        <v>24</v>
      </c>
      <c r="D243" s="53" t="s">
        <v>258</v>
      </c>
      <c r="E243" s="53" t="s">
        <v>258</v>
      </c>
      <c r="F243" s="53" t="s">
        <v>270</v>
      </c>
      <c r="G243" s="53" t="s">
        <v>50</v>
      </c>
      <c r="H243" s="72">
        <v>284</v>
      </c>
      <c r="I243" s="72">
        <v>302</v>
      </c>
      <c r="J243" s="73">
        <v>337</v>
      </c>
    </row>
    <row r="244" spans="1:10" ht="13.5" hidden="1" thickBot="1">
      <c r="A244" s="45">
        <v>3</v>
      </c>
      <c r="B244" s="37" t="s">
        <v>271</v>
      </c>
      <c r="C244" s="38" t="s">
        <v>24</v>
      </c>
      <c r="D244" s="53"/>
      <c r="E244" s="53"/>
      <c r="F244" s="53"/>
      <c r="G244" s="53"/>
      <c r="H244" s="72"/>
      <c r="I244" s="72"/>
      <c r="J244" s="73"/>
    </row>
    <row r="245" spans="1:10" ht="13.5" hidden="1" thickBot="1">
      <c r="A245" s="50"/>
      <c r="B245" s="46" t="s">
        <v>272</v>
      </c>
      <c r="C245" s="38" t="s">
        <v>24</v>
      </c>
      <c r="D245" s="48" t="s">
        <v>273</v>
      </c>
      <c r="E245" s="48" t="s">
        <v>27</v>
      </c>
      <c r="F245" s="48"/>
      <c r="G245" s="48"/>
      <c r="H245" s="79">
        <f>H246+H254</f>
        <v>0</v>
      </c>
      <c r="I245" s="79">
        <f>I246+I254</f>
        <v>0</v>
      </c>
      <c r="J245" s="80">
        <f>J246+J254</f>
        <v>0</v>
      </c>
    </row>
    <row r="246" spans="1:10" ht="13.5" hidden="1" thickBot="1">
      <c r="A246" s="50"/>
      <c r="B246" s="46" t="s">
        <v>274</v>
      </c>
      <c r="C246" s="38" t="s">
        <v>24</v>
      </c>
      <c r="D246" s="48" t="s">
        <v>273</v>
      </c>
      <c r="E246" s="48" t="s">
        <v>26</v>
      </c>
      <c r="F246" s="48"/>
      <c r="G246" s="48"/>
      <c r="H246" s="79">
        <f aca="true" t="shared" si="21" ref="H246:J249">H247</f>
        <v>0</v>
      </c>
      <c r="I246" s="79">
        <f t="shared" si="21"/>
        <v>0</v>
      </c>
      <c r="J246" s="80">
        <f t="shared" si="21"/>
        <v>0</v>
      </c>
    </row>
    <row r="247" spans="1:10" ht="34.5" hidden="1" thickBot="1">
      <c r="A247" s="45"/>
      <c r="B247" s="85" t="s">
        <v>260</v>
      </c>
      <c r="C247" s="38" t="s">
        <v>24</v>
      </c>
      <c r="D247" s="48" t="s">
        <v>273</v>
      </c>
      <c r="E247" s="48" t="s">
        <v>26</v>
      </c>
      <c r="F247" s="48" t="s">
        <v>261</v>
      </c>
      <c r="G247" s="48"/>
      <c r="H247" s="79">
        <f t="shared" si="21"/>
        <v>0</v>
      </c>
      <c r="I247" s="79">
        <f t="shared" si="21"/>
        <v>0</v>
      </c>
      <c r="J247" s="80">
        <f t="shared" si="21"/>
        <v>0</v>
      </c>
    </row>
    <row r="248" spans="1:10" ht="34.5" hidden="1" thickBot="1">
      <c r="A248" s="45"/>
      <c r="B248" s="78" t="s">
        <v>275</v>
      </c>
      <c r="C248" s="38" t="s">
        <v>24</v>
      </c>
      <c r="D248" s="53" t="s">
        <v>273</v>
      </c>
      <c r="E248" s="53" t="s">
        <v>26</v>
      </c>
      <c r="F248" s="53" t="s">
        <v>276</v>
      </c>
      <c r="G248" s="53"/>
      <c r="H248" s="72">
        <f t="shared" si="21"/>
        <v>0</v>
      </c>
      <c r="I248" s="72">
        <f t="shared" si="21"/>
        <v>0</v>
      </c>
      <c r="J248" s="73">
        <f t="shared" si="21"/>
        <v>0</v>
      </c>
    </row>
    <row r="249" spans="1:10" ht="13.5" hidden="1" thickBot="1">
      <c r="A249" s="45"/>
      <c r="B249" s="69" t="s">
        <v>277</v>
      </c>
      <c r="C249" s="38" t="s">
        <v>24</v>
      </c>
      <c r="D249" s="53" t="s">
        <v>273</v>
      </c>
      <c r="E249" s="53" t="s">
        <v>26</v>
      </c>
      <c r="F249" s="53" t="s">
        <v>278</v>
      </c>
      <c r="G249" s="53"/>
      <c r="H249" s="72">
        <f t="shared" si="21"/>
        <v>0</v>
      </c>
      <c r="I249" s="72">
        <f t="shared" si="21"/>
        <v>0</v>
      </c>
      <c r="J249" s="73">
        <f t="shared" si="21"/>
        <v>0</v>
      </c>
    </row>
    <row r="250" spans="1:10" ht="13.5" hidden="1" thickBot="1">
      <c r="A250" s="45"/>
      <c r="B250" s="51" t="s">
        <v>252</v>
      </c>
      <c r="C250" s="38" t="s">
        <v>24</v>
      </c>
      <c r="D250" s="53" t="s">
        <v>273</v>
      </c>
      <c r="E250" s="53" t="s">
        <v>26</v>
      </c>
      <c r="F250" s="53" t="s">
        <v>279</v>
      </c>
      <c r="G250" s="53"/>
      <c r="H250" s="72">
        <f>H251+H252+H253</f>
        <v>0</v>
      </c>
      <c r="I250" s="72">
        <f>I251+I252+I253</f>
        <v>0</v>
      </c>
      <c r="J250" s="73">
        <f>J251+J252+J253</f>
        <v>0</v>
      </c>
    </row>
    <row r="251" spans="1:10" ht="13.5" hidden="1" thickBot="1">
      <c r="A251" s="50"/>
      <c r="B251" s="55" t="s">
        <v>254</v>
      </c>
      <c r="C251" s="38" t="s">
        <v>24</v>
      </c>
      <c r="D251" s="53" t="s">
        <v>273</v>
      </c>
      <c r="E251" s="53" t="s">
        <v>26</v>
      </c>
      <c r="F251" s="53" t="s">
        <v>279</v>
      </c>
      <c r="G251" s="53" t="s">
        <v>255</v>
      </c>
      <c r="H251" s="72"/>
      <c r="I251" s="72"/>
      <c r="J251" s="73"/>
    </row>
    <row r="252" spans="1:10" ht="23.25" hidden="1" thickBot="1">
      <c r="A252" s="50"/>
      <c r="B252" s="55" t="s">
        <v>49</v>
      </c>
      <c r="C252" s="38" t="s">
        <v>24</v>
      </c>
      <c r="D252" s="53" t="s">
        <v>273</v>
      </c>
      <c r="E252" s="53" t="s">
        <v>26</v>
      </c>
      <c r="F252" s="53" t="s">
        <v>279</v>
      </c>
      <c r="G252" s="53" t="s">
        <v>50</v>
      </c>
      <c r="H252" s="72"/>
      <c r="I252" s="72"/>
      <c r="J252" s="73"/>
    </row>
    <row r="253" spans="1:10" ht="13.5" hidden="1" thickBot="1">
      <c r="A253" s="50"/>
      <c r="B253" s="55" t="s">
        <v>96</v>
      </c>
      <c r="C253" s="38" t="s">
        <v>24</v>
      </c>
      <c r="D253" s="53" t="s">
        <v>273</v>
      </c>
      <c r="E253" s="53" t="s">
        <v>26</v>
      </c>
      <c r="F253" s="53" t="s">
        <v>279</v>
      </c>
      <c r="G253" s="53" t="s">
        <v>97</v>
      </c>
      <c r="H253" s="72"/>
      <c r="I253" s="72"/>
      <c r="J253" s="73"/>
    </row>
    <row r="254" spans="1:10" ht="13.5" hidden="1" thickBot="1">
      <c r="A254" s="45"/>
      <c r="B254" s="46" t="s">
        <v>280</v>
      </c>
      <c r="C254" s="38" t="s">
        <v>24</v>
      </c>
      <c r="D254" s="48" t="s">
        <v>273</v>
      </c>
      <c r="E254" s="48" t="s">
        <v>65</v>
      </c>
      <c r="F254" s="48"/>
      <c r="G254" s="48"/>
      <c r="H254" s="79">
        <f aca="true" t="shared" si="22" ref="H254:J255">H255</f>
        <v>0</v>
      </c>
      <c r="I254" s="79">
        <f t="shared" si="22"/>
        <v>0</v>
      </c>
      <c r="J254" s="80">
        <f t="shared" si="22"/>
        <v>0</v>
      </c>
    </row>
    <row r="255" spans="1:10" ht="34.5" hidden="1" thickBot="1">
      <c r="A255" s="45"/>
      <c r="B255" s="85" t="s">
        <v>260</v>
      </c>
      <c r="C255" s="38" t="s">
        <v>24</v>
      </c>
      <c r="D255" s="48" t="s">
        <v>273</v>
      </c>
      <c r="E255" s="48" t="s">
        <v>65</v>
      </c>
      <c r="F255" s="48" t="s">
        <v>261</v>
      </c>
      <c r="G255" s="48"/>
      <c r="H255" s="79">
        <f t="shared" si="22"/>
        <v>0</v>
      </c>
      <c r="I255" s="79">
        <f t="shared" si="22"/>
        <v>0</v>
      </c>
      <c r="J255" s="80">
        <f t="shared" si="22"/>
        <v>0</v>
      </c>
    </row>
    <row r="256" spans="1:10" ht="34.5" hidden="1" thickBot="1">
      <c r="A256" s="50"/>
      <c r="B256" s="78" t="s">
        <v>281</v>
      </c>
      <c r="C256" s="38" t="s">
        <v>24</v>
      </c>
      <c r="D256" s="53" t="s">
        <v>273</v>
      </c>
      <c r="E256" s="53" t="s">
        <v>65</v>
      </c>
      <c r="F256" s="53" t="s">
        <v>282</v>
      </c>
      <c r="G256" s="53"/>
      <c r="H256" s="72">
        <f>H257+H260</f>
        <v>0</v>
      </c>
      <c r="I256" s="72">
        <f>I257+I260</f>
        <v>0</v>
      </c>
      <c r="J256" s="73">
        <f>J257+J260</f>
        <v>0</v>
      </c>
    </row>
    <row r="257" spans="1:10" ht="13.5" hidden="1" thickBot="1">
      <c r="A257" s="50"/>
      <c r="B257" s="69" t="s">
        <v>283</v>
      </c>
      <c r="C257" s="38" t="s">
        <v>24</v>
      </c>
      <c r="D257" s="53" t="s">
        <v>273</v>
      </c>
      <c r="E257" s="53" t="s">
        <v>65</v>
      </c>
      <c r="F257" s="53" t="s">
        <v>284</v>
      </c>
      <c r="G257" s="53"/>
      <c r="H257" s="72">
        <f aca="true" t="shared" si="23" ref="H257:J258">H258</f>
        <v>0</v>
      </c>
      <c r="I257" s="72">
        <f t="shared" si="23"/>
        <v>0</v>
      </c>
      <c r="J257" s="73">
        <f t="shared" si="23"/>
        <v>0</v>
      </c>
    </row>
    <row r="258" spans="1:10" ht="13.5" hidden="1" thickBot="1">
      <c r="A258" s="50"/>
      <c r="B258" s="118" t="s">
        <v>285</v>
      </c>
      <c r="C258" s="38" t="s">
        <v>24</v>
      </c>
      <c r="D258" s="53" t="s">
        <v>273</v>
      </c>
      <c r="E258" s="53" t="s">
        <v>65</v>
      </c>
      <c r="F258" s="53" t="s">
        <v>286</v>
      </c>
      <c r="G258" s="53"/>
      <c r="H258" s="72">
        <f t="shared" si="23"/>
        <v>0</v>
      </c>
      <c r="I258" s="72">
        <f t="shared" si="23"/>
        <v>0</v>
      </c>
      <c r="J258" s="73">
        <f t="shared" si="23"/>
        <v>0</v>
      </c>
    </row>
    <row r="259" spans="1:10" ht="23.25" hidden="1" thickBot="1">
      <c r="A259" s="50"/>
      <c r="B259" s="55" t="s">
        <v>49</v>
      </c>
      <c r="C259" s="38" t="s">
        <v>24</v>
      </c>
      <c r="D259" s="53" t="s">
        <v>273</v>
      </c>
      <c r="E259" s="53" t="s">
        <v>65</v>
      </c>
      <c r="F259" s="53" t="s">
        <v>286</v>
      </c>
      <c r="G259" s="53" t="s">
        <v>50</v>
      </c>
      <c r="H259" s="72"/>
      <c r="I259" s="72"/>
      <c r="J259" s="73"/>
    </row>
    <row r="260" spans="1:10" ht="23.25" hidden="1" thickBot="1">
      <c r="A260" s="50"/>
      <c r="B260" s="51" t="s">
        <v>287</v>
      </c>
      <c r="C260" s="38" t="s">
        <v>24</v>
      </c>
      <c r="D260" s="53" t="s">
        <v>273</v>
      </c>
      <c r="E260" s="53" t="s">
        <v>65</v>
      </c>
      <c r="F260" s="53" t="s">
        <v>288</v>
      </c>
      <c r="G260" s="53"/>
      <c r="H260" s="72">
        <f>H261+H263</f>
        <v>0</v>
      </c>
      <c r="I260" s="72">
        <f>I261+I263</f>
        <v>0</v>
      </c>
      <c r="J260" s="73">
        <f>J261+J263</f>
        <v>0</v>
      </c>
    </row>
    <row r="261" spans="1:10" ht="23.25" hidden="1" thickBot="1">
      <c r="A261" s="50"/>
      <c r="B261" s="51" t="s">
        <v>289</v>
      </c>
      <c r="C261" s="38" t="s">
        <v>24</v>
      </c>
      <c r="D261" s="53" t="s">
        <v>273</v>
      </c>
      <c r="E261" s="53" t="s">
        <v>65</v>
      </c>
      <c r="F261" s="53" t="s">
        <v>290</v>
      </c>
      <c r="G261" s="53"/>
      <c r="H261" s="72">
        <f>H262</f>
        <v>0</v>
      </c>
      <c r="I261" s="72">
        <f>I262</f>
        <v>0</v>
      </c>
      <c r="J261" s="73">
        <f>J262</f>
        <v>0</v>
      </c>
    </row>
    <row r="262" spans="1:10" ht="23.25" hidden="1" thickBot="1">
      <c r="A262" s="50"/>
      <c r="B262" s="55" t="s">
        <v>49</v>
      </c>
      <c r="C262" s="38" t="s">
        <v>24</v>
      </c>
      <c r="D262" s="53" t="s">
        <v>273</v>
      </c>
      <c r="E262" s="53" t="s">
        <v>65</v>
      </c>
      <c r="F262" s="53" t="s">
        <v>290</v>
      </c>
      <c r="G262" s="53" t="s">
        <v>50</v>
      </c>
      <c r="H262" s="72">
        <v>0</v>
      </c>
      <c r="I262" s="72">
        <v>0</v>
      </c>
      <c r="J262" s="73">
        <v>0</v>
      </c>
    </row>
    <row r="263" spans="1:10" ht="23.25" hidden="1" thickBot="1">
      <c r="A263" s="50"/>
      <c r="B263" s="51" t="s">
        <v>291</v>
      </c>
      <c r="C263" s="38" t="s">
        <v>24</v>
      </c>
      <c r="D263" s="53" t="s">
        <v>273</v>
      </c>
      <c r="E263" s="53" t="s">
        <v>65</v>
      </c>
      <c r="F263" s="53" t="s">
        <v>292</v>
      </c>
      <c r="G263" s="53"/>
      <c r="H263" s="72">
        <f>H264</f>
        <v>0</v>
      </c>
      <c r="I263" s="72">
        <f>I264</f>
        <v>0</v>
      </c>
      <c r="J263" s="73">
        <f>J264</f>
        <v>0</v>
      </c>
    </row>
    <row r="264" spans="1:10" ht="23.25" hidden="1" thickBot="1">
      <c r="A264" s="50"/>
      <c r="B264" s="55" t="s">
        <v>49</v>
      </c>
      <c r="C264" s="38" t="s">
        <v>24</v>
      </c>
      <c r="D264" s="53" t="s">
        <v>273</v>
      </c>
      <c r="E264" s="53" t="s">
        <v>65</v>
      </c>
      <c r="F264" s="53" t="s">
        <v>292</v>
      </c>
      <c r="G264" s="53" t="s">
        <v>172</v>
      </c>
      <c r="H264" s="72"/>
      <c r="I264" s="72"/>
      <c r="J264" s="73"/>
    </row>
    <row r="265" spans="1:10" ht="13.5" thickBot="1">
      <c r="A265" s="50"/>
      <c r="B265" s="46" t="s">
        <v>293</v>
      </c>
      <c r="C265" s="38" t="s">
        <v>24</v>
      </c>
      <c r="D265" s="48" t="s">
        <v>294</v>
      </c>
      <c r="E265" s="48" t="s">
        <v>27</v>
      </c>
      <c r="F265" s="48"/>
      <c r="G265" s="48"/>
      <c r="H265" s="79">
        <f>H266+H272</f>
        <v>1044.001</v>
      </c>
      <c r="I265" s="79">
        <f>I266+I272</f>
        <v>1117.1999999999998</v>
      </c>
      <c r="J265" s="79">
        <f>J266+J272</f>
        <v>1195.4</v>
      </c>
    </row>
    <row r="266" spans="1:10" ht="13.5" thickBot="1">
      <c r="A266" s="50"/>
      <c r="B266" s="46" t="s">
        <v>295</v>
      </c>
      <c r="C266" s="38" t="s">
        <v>24</v>
      </c>
      <c r="D266" s="48" t="s">
        <v>294</v>
      </c>
      <c r="E266" s="48" t="s">
        <v>26</v>
      </c>
      <c r="F266" s="48"/>
      <c r="G266" s="48"/>
      <c r="H266" s="79">
        <f aca="true" t="shared" si="24" ref="H266:J270">H267</f>
        <v>883.691</v>
      </c>
      <c r="I266" s="79">
        <f t="shared" si="24"/>
        <v>531.38</v>
      </c>
      <c r="J266" s="79">
        <f t="shared" si="24"/>
        <v>584.513</v>
      </c>
    </row>
    <row r="267" spans="1:10" ht="34.5" thickBot="1">
      <c r="A267" s="50"/>
      <c r="B267" s="46" t="s">
        <v>80</v>
      </c>
      <c r="C267" s="38" t="s">
        <v>24</v>
      </c>
      <c r="D267" s="48" t="s">
        <v>294</v>
      </c>
      <c r="E267" s="48" t="s">
        <v>26</v>
      </c>
      <c r="F267" s="48" t="s">
        <v>81</v>
      </c>
      <c r="G267" s="48"/>
      <c r="H267" s="79">
        <f t="shared" si="24"/>
        <v>883.691</v>
      </c>
      <c r="I267" s="79">
        <f t="shared" si="24"/>
        <v>531.38</v>
      </c>
      <c r="J267" s="79">
        <f t="shared" si="24"/>
        <v>584.513</v>
      </c>
    </row>
    <row r="268" spans="1:10" ht="13.5" thickBot="1">
      <c r="A268" s="50"/>
      <c r="B268" s="51" t="s">
        <v>74</v>
      </c>
      <c r="C268" s="123" t="s">
        <v>24</v>
      </c>
      <c r="D268" s="53" t="s">
        <v>294</v>
      </c>
      <c r="E268" s="53" t="s">
        <v>26</v>
      </c>
      <c r="F268" s="53" t="s">
        <v>105</v>
      </c>
      <c r="G268" s="53"/>
      <c r="H268" s="72">
        <f t="shared" si="24"/>
        <v>883.691</v>
      </c>
      <c r="I268" s="72">
        <f t="shared" si="24"/>
        <v>531.38</v>
      </c>
      <c r="J268" s="72">
        <f t="shared" si="24"/>
        <v>584.513</v>
      </c>
    </row>
    <row r="269" spans="1:10" ht="13.5" thickBot="1">
      <c r="A269" s="50"/>
      <c r="B269" s="51" t="s">
        <v>74</v>
      </c>
      <c r="C269" s="123" t="s">
        <v>24</v>
      </c>
      <c r="D269" s="53" t="s">
        <v>294</v>
      </c>
      <c r="E269" s="53" t="s">
        <v>26</v>
      </c>
      <c r="F269" s="53" t="s">
        <v>83</v>
      </c>
      <c r="G269" s="53"/>
      <c r="H269" s="72">
        <f t="shared" si="24"/>
        <v>883.691</v>
      </c>
      <c r="I269" s="72">
        <f t="shared" si="24"/>
        <v>531.38</v>
      </c>
      <c r="J269" s="72">
        <f t="shared" si="24"/>
        <v>584.513</v>
      </c>
    </row>
    <row r="270" spans="1:10" ht="13.5" thickBot="1">
      <c r="A270" s="50"/>
      <c r="B270" s="51" t="s">
        <v>296</v>
      </c>
      <c r="C270" s="123" t="s">
        <v>24</v>
      </c>
      <c r="D270" s="53" t="s">
        <v>294</v>
      </c>
      <c r="E270" s="53" t="s">
        <v>26</v>
      </c>
      <c r="F270" s="53" t="s">
        <v>297</v>
      </c>
      <c r="G270" s="53"/>
      <c r="H270" s="72">
        <f t="shared" si="24"/>
        <v>883.691</v>
      </c>
      <c r="I270" s="72">
        <f t="shared" si="24"/>
        <v>531.38</v>
      </c>
      <c r="J270" s="72">
        <f t="shared" si="24"/>
        <v>584.513</v>
      </c>
    </row>
    <row r="271" spans="1:10" ht="20.25" customHeight="1" thickBot="1">
      <c r="A271" s="50"/>
      <c r="B271" s="119" t="s">
        <v>298</v>
      </c>
      <c r="C271" s="123" t="s">
        <v>24</v>
      </c>
      <c r="D271" s="53" t="s">
        <v>294</v>
      </c>
      <c r="E271" s="53" t="s">
        <v>26</v>
      </c>
      <c r="F271" s="53" t="s">
        <v>297</v>
      </c>
      <c r="G271" s="53" t="s">
        <v>299</v>
      </c>
      <c r="H271" s="72">
        <v>883.691</v>
      </c>
      <c r="I271" s="72">
        <v>531.38</v>
      </c>
      <c r="J271" s="73">
        <v>584.513</v>
      </c>
    </row>
    <row r="272" spans="1:10" ht="13.5" thickBot="1">
      <c r="A272" s="50"/>
      <c r="B272" s="46" t="s">
        <v>300</v>
      </c>
      <c r="C272" s="38" t="s">
        <v>24</v>
      </c>
      <c r="D272" s="48" t="s">
        <v>294</v>
      </c>
      <c r="E272" s="48" t="s">
        <v>42</v>
      </c>
      <c r="F272" s="48"/>
      <c r="G272" s="48"/>
      <c r="H272" s="79">
        <f aca="true" t="shared" si="25" ref="H272:J275">H273</f>
        <v>160.31</v>
      </c>
      <c r="I272" s="79">
        <f t="shared" si="25"/>
        <v>585.8199999999999</v>
      </c>
      <c r="J272" s="79">
        <f t="shared" si="25"/>
        <v>610.887</v>
      </c>
    </row>
    <row r="273" spans="1:10" ht="34.5" thickBot="1">
      <c r="A273" s="50"/>
      <c r="B273" s="46" t="s">
        <v>80</v>
      </c>
      <c r="C273" s="38" t="s">
        <v>24</v>
      </c>
      <c r="D273" s="48" t="s">
        <v>294</v>
      </c>
      <c r="E273" s="48" t="s">
        <v>42</v>
      </c>
      <c r="F273" s="48" t="s">
        <v>81</v>
      </c>
      <c r="G273" s="48"/>
      <c r="H273" s="79">
        <f t="shared" si="25"/>
        <v>160.31</v>
      </c>
      <c r="I273" s="79">
        <f t="shared" si="25"/>
        <v>585.8199999999999</v>
      </c>
      <c r="J273" s="79">
        <f t="shared" si="25"/>
        <v>610.887</v>
      </c>
    </row>
    <row r="274" spans="1:10" ht="13.5" thickBot="1">
      <c r="A274" s="50"/>
      <c r="B274" s="51" t="s">
        <v>74</v>
      </c>
      <c r="C274" s="123" t="s">
        <v>24</v>
      </c>
      <c r="D274" s="53" t="s">
        <v>294</v>
      </c>
      <c r="E274" s="53" t="s">
        <v>42</v>
      </c>
      <c r="F274" s="53" t="s">
        <v>105</v>
      </c>
      <c r="G274" s="53"/>
      <c r="H274" s="72">
        <f t="shared" si="25"/>
        <v>160.31</v>
      </c>
      <c r="I274" s="72">
        <f t="shared" si="25"/>
        <v>585.8199999999999</v>
      </c>
      <c r="J274" s="72">
        <f t="shared" si="25"/>
        <v>610.887</v>
      </c>
    </row>
    <row r="275" spans="1:10" ht="13.5" thickBot="1">
      <c r="A275" s="50"/>
      <c r="B275" s="51" t="s">
        <v>74</v>
      </c>
      <c r="C275" s="123" t="s">
        <v>24</v>
      </c>
      <c r="D275" s="53" t="s">
        <v>294</v>
      </c>
      <c r="E275" s="53" t="s">
        <v>42</v>
      </c>
      <c r="F275" s="53" t="s">
        <v>83</v>
      </c>
      <c r="G275" s="53"/>
      <c r="H275" s="72">
        <f t="shared" si="25"/>
        <v>160.31</v>
      </c>
      <c r="I275" s="72">
        <f t="shared" si="25"/>
        <v>585.8199999999999</v>
      </c>
      <c r="J275" s="72">
        <f t="shared" si="25"/>
        <v>610.887</v>
      </c>
    </row>
    <row r="276" spans="1:10" ht="13.5" thickBot="1">
      <c r="A276" s="50"/>
      <c r="B276" s="51" t="s">
        <v>301</v>
      </c>
      <c r="C276" s="123" t="s">
        <v>24</v>
      </c>
      <c r="D276" s="53" t="s">
        <v>294</v>
      </c>
      <c r="E276" s="53" t="s">
        <v>42</v>
      </c>
      <c r="F276" s="53" t="s">
        <v>302</v>
      </c>
      <c r="G276" s="53"/>
      <c r="H276" s="72">
        <f>H277+H278+H279</f>
        <v>160.31</v>
      </c>
      <c r="I276" s="72">
        <f>I277+I278+I279</f>
        <v>585.8199999999999</v>
      </c>
      <c r="J276" s="72">
        <f>J277+J278+J279</f>
        <v>610.887</v>
      </c>
    </row>
    <row r="277" spans="1:10" ht="23.25" thickBot="1">
      <c r="A277" s="50"/>
      <c r="B277" s="55" t="s">
        <v>49</v>
      </c>
      <c r="C277" s="123" t="s">
        <v>24</v>
      </c>
      <c r="D277" s="53" t="s">
        <v>294</v>
      </c>
      <c r="E277" s="53" t="s">
        <v>42</v>
      </c>
      <c r="F277" s="53" t="s">
        <v>302</v>
      </c>
      <c r="G277" s="53" t="s">
        <v>50</v>
      </c>
      <c r="H277" s="72">
        <v>28.455</v>
      </c>
      <c r="I277" s="72">
        <v>31.3</v>
      </c>
      <c r="J277" s="73">
        <v>34.43</v>
      </c>
    </row>
    <row r="278" spans="1:10" ht="13.5" thickBot="1">
      <c r="A278" s="50"/>
      <c r="B278" s="55" t="s">
        <v>303</v>
      </c>
      <c r="C278" s="123" t="s">
        <v>24</v>
      </c>
      <c r="D278" s="53" t="s">
        <v>294</v>
      </c>
      <c r="E278" s="53" t="s">
        <v>42</v>
      </c>
      <c r="F278" s="53" t="s">
        <v>302</v>
      </c>
      <c r="G278" s="53" t="s">
        <v>304</v>
      </c>
      <c r="H278" s="72">
        <v>131.855</v>
      </c>
      <c r="I278" s="72">
        <v>554.52</v>
      </c>
      <c r="J278" s="73">
        <v>576.457</v>
      </c>
    </row>
    <row r="279" spans="1:10" ht="23.25" hidden="1" thickBot="1">
      <c r="A279" s="50"/>
      <c r="B279" s="55" t="s">
        <v>298</v>
      </c>
      <c r="C279" s="38" t="s">
        <v>24</v>
      </c>
      <c r="D279" s="53" t="s">
        <v>294</v>
      </c>
      <c r="E279" s="53" t="s">
        <v>42</v>
      </c>
      <c r="F279" s="53" t="s">
        <v>302</v>
      </c>
      <c r="G279" s="53" t="s">
        <v>299</v>
      </c>
      <c r="H279" s="72"/>
      <c r="I279" s="72"/>
      <c r="J279" s="73"/>
    </row>
    <row r="280" spans="1:10" ht="13.5" thickBot="1">
      <c r="A280" s="50"/>
      <c r="B280" s="46" t="s">
        <v>305</v>
      </c>
      <c r="C280" s="38" t="s">
        <v>24</v>
      </c>
      <c r="D280" s="48" t="s">
        <v>79</v>
      </c>
      <c r="E280" s="48" t="s">
        <v>27</v>
      </c>
      <c r="F280" s="48"/>
      <c r="G280" s="48"/>
      <c r="H280" s="79">
        <f>H281+H289</f>
        <v>400</v>
      </c>
      <c r="I280" s="79">
        <f>I281+I289</f>
        <v>450</v>
      </c>
      <c r="J280" s="79">
        <f>J281+J289</f>
        <v>500</v>
      </c>
    </row>
    <row r="281" spans="1:10" ht="13.5" hidden="1" thickBot="1">
      <c r="A281" s="50"/>
      <c r="B281" s="46" t="s">
        <v>306</v>
      </c>
      <c r="C281" s="38" t="s">
        <v>24</v>
      </c>
      <c r="D281" s="48" t="s">
        <v>79</v>
      </c>
      <c r="E281" s="48" t="s">
        <v>29</v>
      </c>
      <c r="F281" s="48" t="s">
        <v>307</v>
      </c>
      <c r="G281" s="48" t="s">
        <v>307</v>
      </c>
      <c r="H281" s="79">
        <f aca="true" t="shared" si="26" ref="H281:J284">H282</f>
        <v>0</v>
      </c>
      <c r="I281" s="79">
        <f t="shared" si="26"/>
        <v>0</v>
      </c>
      <c r="J281" s="79">
        <f t="shared" si="26"/>
        <v>0</v>
      </c>
    </row>
    <row r="282" spans="1:10" ht="34.5" hidden="1" thickBot="1">
      <c r="A282" s="50"/>
      <c r="B282" s="46" t="s">
        <v>308</v>
      </c>
      <c r="C282" s="38" t="s">
        <v>24</v>
      </c>
      <c r="D282" s="48" t="s">
        <v>79</v>
      </c>
      <c r="E282" s="48" t="s">
        <v>29</v>
      </c>
      <c r="F282" s="48" t="s">
        <v>309</v>
      </c>
      <c r="G282" s="48"/>
      <c r="H282" s="79">
        <f t="shared" si="26"/>
        <v>0</v>
      </c>
      <c r="I282" s="79">
        <f t="shared" si="26"/>
        <v>0</v>
      </c>
      <c r="J282" s="79">
        <f t="shared" si="26"/>
        <v>0</v>
      </c>
    </row>
    <row r="283" spans="1:10" ht="34.5" hidden="1" thickBot="1">
      <c r="A283" s="116"/>
      <c r="B283" s="51" t="s">
        <v>310</v>
      </c>
      <c r="C283" s="38" t="s">
        <v>24</v>
      </c>
      <c r="D283" s="53" t="s">
        <v>79</v>
      </c>
      <c r="E283" s="53" t="s">
        <v>29</v>
      </c>
      <c r="F283" s="53" t="s">
        <v>311</v>
      </c>
      <c r="G283" s="53"/>
      <c r="H283" s="72">
        <f t="shared" si="26"/>
        <v>0</v>
      </c>
      <c r="I283" s="72">
        <f t="shared" si="26"/>
        <v>0</v>
      </c>
      <c r="J283" s="72">
        <f t="shared" si="26"/>
        <v>0</v>
      </c>
    </row>
    <row r="284" spans="1:10" ht="13.5" hidden="1" thickBot="1">
      <c r="A284" s="116"/>
      <c r="B284" s="51" t="s">
        <v>312</v>
      </c>
      <c r="C284" s="38" t="s">
        <v>24</v>
      </c>
      <c r="D284" s="53" t="s">
        <v>79</v>
      </c>
      <c r="E284" s="53" t="s">
        <v>29</v>
      </c>
      <c r="F284" s="53" t="s">
        <v>313</v>
      </c>
      <c r="G284" s="53"/>
      <c r="H284" s="72">
        <f t="shared" si="26"/>
        <v>0</v>
      </c>
      <c r="I284" s="72">
        <f t="shared" si="26"/>
        <v>0</v>
      </c>
      <c r="J284" s="72">
        <f t="shared" si="26"/>
        <v>0</v>
      </c>
    </row>
    <row r="285" spans="1:10" ht="13.5" hidden="1" thickBot="1">
      <c r="A285" s="116"/>
      <c r="B285" s="51" t="s">
        <v>252</v>
      </c>
      <c r="C285" s="38" t="s">
        <v>24</v>
      </c>
      <c r="D285" s="53" t="s">
        <v>79</v>
      </c>
      <c r="E285" s="53" t="s">
        <v>29</v>
      </c>
      <c r="F285" s="53" t="s">
        <v>314</v>
      </c>
      <c r="G285" s="53"/>
      <c r="H285" s="72">
        <f>H286+H287+H288</f>
        <v>0</v>
      </c>
      <c r="I285" s="72">
        <f>I286+I287+I288</f>
        <v>0</v>
      </c>
      <c r="J285" s="72">
        <f>J286+J287+J288</f>
        <v>0</v>
      </c>
    </row>
    <row r="286" spans="1:10" ht="13.5" hidden="1" thickBot="1">
      <c r="A286" s="50"/>
      <c r="B286" s="55" t="s">
        <v>254</v>
      </c>
      <c r="C286" s="38" t="s">
        <v>24</v>
      </c>
      <c r="D286" s="53" t="s">
        <v>79</v>
      </c>
      <c r="E286" s="53" t="s">
        <v>29</v>
      </c>
      <c r="F286" s="53" t="s">
        <v>314</v>
      </c>
      <c r="G286" s="53" t="s">
        <v>255</v>
      </c>
      <c r="H286" s="72"/>
      <c r="I286" s="72"/>
      <c r="J286" s="72"/>
    </row>
    <row r="287" spans="1:10" ht="23.25" hidden="1" thickBot="1">
      <c r="A287" s="50"/>
      <c r="B287" s="55" t="s">
        <v>49</v>
      </c>
      <c r="C287" s="38" t="s">
        <v>24</v>
      </c>
      <c r="D287" s="53" t="s">
        <v>79</v>
      </c>
      <c r="E287" s="53" t="s">
        <v>29</v>
      </c>
      <c r="F287" s="53" t="s">
        <v>314</v>
      </c>
      <c r="G287" s="53" t="s">
        <v>50</v>
      </c>
      <c r="H287" s="72"/>
      <c r="I287" s="72"/>
      <c r="J287" s="72"/>
    </row>
    <row r="288" spans="1:10" ht="13.5" hidden="1" thickBot="1">
      <c r="A288" s="50"/>
      <c r="B288" s="55" t="s">
        <v>96</v>
      </c>
      <c r="C288" s="38" t="s">
        <v>24</v>
      </c>
      <c r="D288" s="53" t="s">
        <v>79</v>
      </c>
      <c r="E288" s="53" t="s">
        <v>29</v>
      </c>
      <c r="F288" s="53" t="s">
        <v>314</v>
      </c>
      <c r="G288" s="53" t="s">
        <v>97</v>
      </c>
      <c r="H288" s="72"/>
      <c r="I288" s="72"/>
      <c r="J288" s="72"/>
    </row>
    <row r="289" spans="1:10" ht="13.5" thickBot="1">
      <c r="A289" s="50"/>
      <c r="B289" s="46" t="s">
        <v>315</v>
      </c>
      <c r="C289" s="38" t="s">
        <v>24</v>
      </c>
      <c r="D289" s="48" t="s">
        <v>79</v>
      </c>
      <c r="E289" s="48" t="s">
        <v>198</v>
      </c>
      <c r="F289" s="48" t="s">
        <v>307</v>
      </c>
      <c r="G289" s="48" t="s">
        <v>307</v>
      </c>
      <c r="H289" s="79">
        <f>H290+H307</f>
        <v>400</v>
      </c>
      <c r="I289" s="79">
        <f>I290+I307</f>
        <v>450</v>
      </c>
      <c r="J289" s="79">
        <f>J290+J307</f>
        <v>500</v>
      </c>
    </row>
    <row r="290" spans="1:10" ht="34.5" thickBot="1">
      <c r="A290" s="50"/>
      <c r="B290" s="85" t="s">
        <v>316</v>
      </c>
      <c r="C290" s="38" t="s">
        <v>24</v>
      </c>
      <c r="D290" s="48" t="s">
        <v>79</v>
      </c>
      <c r="E290" s="48" t="s">
        <v>198</v>
      </c>
      <c r="F290" s="48" t="s">
        <v>309</v>
      </c>
      <c r="G290" s="48"/>
      <c r="H290" s="79">
        <f>H291+H300</f>
        <v>400</v>
      </c>
      <c r="I290" s="79">
        <f>I291+I300</f>
        <v>450</v>
      </c>
      <c r="J290" s="79">
        <f>J291+J300</f>
        <v>500</v>
      </c>
    </row>
    <row r="291" spans="1:10" ht="23.25" hidden="1" thickBot="1">
      <c r="A291" s="50"/>
      <c r="B291" s="51" t="s">
        <v>317</v>
      </c>
      <c r="C291" s="38" t="s">
        <v>24</v>
      </c>
      <c r="D291" s="53" t="s">
        <v>79</v>
      </c>
      <c r="E291" s="53" t="s">
        <v>198</v>
      </c>
      <c r="F291" s="53" t="s">
        <v>318</v>
      </c>
      <c r="G291" s="48"/>
      <c r="H291" s="72">
        <f>H292+H295</f>
        <v>0</v>
      </c>
      <c r="I291" s="72">
        <f>I292+I295</f>
        <v>0</v>
      </c>
      <c r="J291" s="72">
        <f>J292+J295</f>
        <v>0</v>
      </c>
    </row>
    <row r="292" spans="1:10" ht="23.25" hidden="1" thickBot="1">
      <c r="A292" s="50"/>
      <c r="B292" s="51" t="s">
        <v>319</v>
      </c>
      <c r="C292" s="38" t="s">
        <v>24</v>
      </c>
      <c r="D292" s="53" t="s">
        <v>79</v>
      </c>
      <c r="E292" s="53" t="s">
        <v>198</v>
      </c>
      <c r="F292" s="53" t="s">
        <v>320</v>
      </c>
      <c r="G292" s="48"/>
      <c r="H292" s="72">
        <f aca="true" t="shared" si="27" ref="H292:J293">H293</f>
        <v>0</v>
      </c>
      <c r="I292" s="72">
        <f t="shared" si="27"/>
        <v>0</v>
      </c>
      <c r="J292" s="72">
        <f t="shared" si="27"/>
        <v>0</v>
      </c>
    </row>
    <row r="293" spans="1:10" ht="23.25" hidden="1" thickBot="1">
      <c r="A293" s="50"/>
      <c r="B293" s="51" t="s">
        <v>321</v>
      </c>
      <c r="C293" s="38" t="s">
        <v>24</v>
      </c>
      <c r="D293" s="53" t="s">
        <v>79</v>
      </c>
      <c r="E293" s="53" t="s">
        <v>198</v>
      </c>
      <c r="F293" s="53" t="s">
        <v>322</v>
      </c>
      <c r="G293" s="53"/>
      <c r="H293" s="72">
        <f t="shared" si="27"/>
        <v>0</v>
      </c>
      <c r="I293" s="72">
        <f t="shared" si="27"/>
        <v>0</v>
      </c>
      <c r="J293" s="72">
        <f t="shared" si="27"/>
        <v>0</v>
      </c>
    </row>
    <row r="294" spans="1:10" ht="13.5" hidden="1" thickBot="1">
      <c r="A294" s="50"/>
      <c r="B294" s="55" t="s">
        <v>171</v>
      </c>
      <c r="C294" s="38" t="s">
        <v>24</v>
      </c>
      <c r="D294" s="53" t="s">
        <v>79</v>
      </c>
      <c r="E294" s="53" t="s">
        <v>198</v>
      </c>
      <c r="F294" s="53" t="s">
        <v>322</v>
      </c>
      <c r="G294" s="53" t="s">
        <v>172</v>
      </c>
      <c r="H294" s="72">
        <v>0</v>
      </c>
      <c r="I294" s="72">
        <v>0</v>
      </c>
      <c r="J294" s="72">
        <v>0</v>
      </c>
    </row>
    <row r="295" spans="1:10" ht="23.25" hidden="1" thickBot="1">
      <c r="A295" s="50"/>
      <c r="B295" s="51" t="s">
        <v>323</v>
      </c>
      <c r="C295" s="38" t="s">
        <v>24</v>
      </c>
      <c r="D295" s="53" t="s">
        <v>79</v>
      </c>
      <c r="E295" s="53" t="s">
        <v>198</v>
      </c>
      <c r="F295" s="53" t="s">
        <v>324</v>
      </c>
      <c r="G295" s="48"/>
      <c r="H295" s="72">
        <f>H296+H298</f>
        <v>0</v>
      </c>
      <c r="I295" s="72">
        <f>I296+I298</f>
        <v>0</v>
      </c>
      <c r="J295" s="72">
        <f>J296+J298</f>
        <v>0</v>
      </c>
    </row>
    <row r="296" spans="1:10" ht="23.25" hidden="1" thickBot="1">
      <c r="A296" s="50"/>
      <c r="B296" s="51" t="s">
        <v>325</v>
      </c>
      <c r="C296" s="38" t="s">
        <v>24</v>
      </c>
      <c r="D296" s="53" t="s">
        <v>79</v>
      </c>
      <c r="E296" s="53" t="s">
        <v>198</v>
      </c>
      <c r="F296" s="53" t="s">
        <v>326</v>
      </c>
      <c r="G296" s="53"/>
      <c r="H296" s="72">
        <f>H297</f>
        <v>0</v>
      </c>
      <c r="I296" s="72">
        <f>I297</f>
        <v>0</v>
      </c>
      <c r="J296" s="72">
        <f>J297</f>
        <v>0</v>
      </c>
    </row>
    <row r="297" spans="1:10" ht="23.25" hidden="1" thickBot="1">
      <c r="A297" s="50"/>
      <c r="B297" s="55" t="s">
        <v>49</v>
      </c>
      <c r="C297" s="38" t="s">
        <v>24</v>
      </c>
      <c r="D297" s="53" t="s">
        <v>79</v>
      </c>
      <c r="E297" s="53" t="s">
        <v>198</v>
      </c>
      <c r="F297" s="53" t="s">
        <v>326</v>
      </c>
      <c r="G297" s="53" t="s">
        <v>50</v>
      </c>
      <c r="H297" s="72"/>
      <c r="I297" s="72"/>
      <c r="J297" s="72"/>
    </row>
    <row r="298" spans="1:10" ht="23.25" hidden="1" thickBot="1">
      <c r="A298" s="50"/>
      <c r="B298" s="51" t="s">
        <v>327</v>
      </c>
      <c r="C298" s="38" t="s">
        <v>24</v>
      </c>
      <c r="D298" s="53" t="s">
        <v>79</v>
      </c>
      <c r="E298" s="53" t="s">
        <v>198</v>
      </c>
      <c r="F298" s="53" t="s">
        <v>328</v>
      </c>
      <c r="G298" s="53"/>
      <c r="H298" s="72">
        <f>H299</f>
        <v>0</v>
      </c>
      <c r="I298" s="72">
        <f>I299</f>
        <v>0</v>
      </c>
      <c r="J298" s="72">
        <f>J299</f>
        <v>0</v>
      </c>
    </row>
    <row r="299" spans="1:10" ht="23.25" hidden="1" thickBot="1">
      <c r="A299" s="50"/>
      <c r="B299" s="55" t="s">
        <v>49</v>
      </c>
      <c r="C299" s="38" t="s">
        <v>24</v>
      </c>
      <c r="D299" s="53" t="s">
        <v>79</v>
      </c>
      <c r="E299" s="53" t="s">
        <v>198</v>
      </c>
      <c r="F299" s="53" t="s">
        <v>328</v>
      </c>
      <c r="G299" s="53" t="s">
        <v>50</v>
      </c>
      <c r="H299" s="72">
        <v>0</v>
      </c>
      <c r="I299" s="72">
        <v>0</v>
      </c>
      <c r="J299" s="72">
        <v>0</v>
      </c>
    </row>
    <row r="300" spans="1:10" ht="34.5" thickBot="1">
      <c r="A300" s="50"/>
      <c r="B300" s="78" t="s">
        <v>329</v>
      </c>
      <c r="C300" s="123" t="s">
        <v>24</v>
      </c>
      <c r="D300" s="53" t="s">
        <v>79</v>
      </c>
      <c r="E300" s="53" t="s">
        <v>198</v>
      </c>
      <c r="F300" s="53" t="s">
        <v>330</v>
      </c>
      <c r="G300" s="53"/>
      <c r="H300" s="72">
        <f>H301+H304</f>
        <v>400</v>
      </c>
      <c r="I300" s="72">
        <f>I301+I304</f>
        <v>450</v>
      </c>
      <c r="J300" s="72">
        <f>J301+J304</f>
        <v>500</v>
      </c>
    </row>
    <row r="301" spans="1:10" ht="23.25" thickBot="1">
      <c r="A301" s="50"/>
      <c r="B301" s="76" t="s">
        <v>331</v>
      </c>
      <c r="C301" s="123" t="s">
        <v>24</v>
      </c>
      <c r="D301" s="53" t="s">
        <v>79</v>
      </c>
      <c r="E301" s="53" t="s">
        <v>198</v>
      </c>
      <c r="F301" s="53" t="s">
        <v>332</v>
      </c>
      <c r="G301" s="53"/>
      <c r="H301" s="72">
        <f aca="true" t="shared" si="28" ref="H301:J302">H302</f>
        <v>400</v>
      </c>
      <c r="I301" s="72">
        <f t="shared" si="28"/>
        <v>450</v>
      </c>
      <c r="J301" s="72">
        <f t="shared" si="28"/>
        <v>500</v>
      </c>
    </row>
    <row r="302" spans="1:10" ht="23.25" thickBot="1">
      <c r="A302" s="116"/>
      <c r="B302" s="78" t="s">
        <v>333</v>
      </c>
      <c r="C302" s="123" t="s">
        <v>24</v>
      </c>
      <c r="D302" s="53" t="s">
        <v>79</v>
      </c>
      <c r="E302" s="53" t="s">
        <v>198</v>
      </c>
      <c r="F302" s="53" t="s">
        <v>334</v>
      </c>
      <c r="G302" s="53"/>
      <c r="H302" s="72">
        <f t="shared" si="28"/>
        <v>400</v>
      </c>
      <c r="I302" s="72">
        <f t="shared" si="28"/>
        <v>450</v>
      </c>
      <c r="J302" s="72">
        <f t="shared" si="28"/>
        <v>500</v>
      </c>
    </row>
    <row r="303" spans="1:10" ht="23.25" thickBot="1">
      <c r="A303" s="116"/>
      <c r="B303" s="55" t="s">
        <v>49</v>
      </c>
      <c r="C303" s="123" t="s">
        <v>24</v>
      </c>
      <c r="D303" s="53" t="s">
        <v>79</v>
      </c>
      <c r="E303" s="53" t="s">
        <v>198</v>
      </c>
      <c r="F303" s="53" t="s">
        <v>334</v>
      </c>
      <c r="G303" s="53" t="s">
        <v>50</v>
      </c>
      <c r="H303" s="72">
        <v>400</v>
      </c>
      <c r="I303" s="72">
        <v>450</v>
      </c>
      <c r="J303" s="73">
        <v>500</v>
      </c>
    </row>
    <row r="304" spans="1:10" ht="33.75" hidden="1">
      <c r="A304" s="50"/>
      <c r="B304" s="51" t="s">
        <v>335</v>
      </c>
      <c r="C304" s="52"/>
      <c r="D304" s="53" t="s">
        <v>79</v>
      </c>
      <c r="E304" s="53" t="s">
        <v>198</v>
      </c>
      <c r="F304" s="53" t="s">
        <v>336</v>
      </c>
      <c r="G304" s="53"/>
      <c r="H304" s="72">
        <f aca="true" t="shared" si="29" ref="H304:J305">H305</f>
        <v>0</v>
      </c>
      <c r="I304" s="72">
        <f t="shared" si="29"/>
        <v>0</v>
      </c>
      <c r="J304" s="73">
        <f t="shared" si="29"/>
        <v>0</v>
      </c>
    </row>
    <row r="305" spans="1:10" ht="22.5" hidden="1">
      <c r="A305" s="116"/>
      <c r="B305" s="51" t="s">
        <v>337</v>
      </c>
      <c r="C305" s="52"/>
      <c r="D305" s="53" t="s">
        <v>79</v>
      </c>
      <c r="E305" s="53" t="s">
        <v>198</v>
      </c>
      <c r="F305" s="53" t="s">
        <v>338</v>
      </c>
      <c r="G305" s="53"/>
      <c r="H305" s="72">
        <f t="shared" si="29"/>
        <v>0</v>
      </c>
      <c r="I305" s="72">
        <f t="shared" si="29"/>
        <v>0</v>
      </c>
      <c r="J305" s="73">
        <f t="shared" si="29"/>
        <v>0</v>
      </c>
    </row>
    <row r="306" spans="1:10" ht="22.5" hidden="1">
      <c r="A306" s="116"/>
      <c r="B306" s="55" t="s">
        <v>49</v>
      </c>
      <c r="C306" s="56"/>
      <c r="D306" s="53" t="s">
        <v>79</v>
      </c>
      <c r="E306" s="53" t="s">
        <v>198</v>
      </c>
      <c r="F306" s="53" t="s">
        <v>338</v>
      </c>
      <c r="G306" s="53" t="s">
        <v>50</v>
      </c>
      <c r="H306" s="72"/>
      <c r="I306" s="72"/>
      <c r="J306" s="73"/>
    </row>
    <row r="307" spans="1:10" ht="33.75" hidden="1">
      <c r="A307" s="50"/>
      <c r="B307" s="46" t="s">
        <v>137</v>
      </c>
      <c r="C307" s="47"/>
      <c r="D307" s="48" t="s">
        <v>79</v>
      </c>
      <c r="E307" s="48" t="s">
        <v>198</v>
      </c>
      <c r="F307" s="48" t="s">
        <v>138</v>
      </c>
      <c r="G307" s="48"/>
      <c r="H307" s="79">
        <f aca="true" t="shared" si="30" ref="H307:J309">H308</f>
        <v>0</v>
      </c>
      <c r="I307" s="79">
        <f t="shared" si="30"/>
        <v>0</v>
      </c>
      <c r="J307" s="80">
        <f t="shared" si="30"/>
        <v>0</v>
      </c>
    </row>
    <row r="308" spans="1:10" ht="12.75" hidden="1">
      <c r="A308" s="50"/>
      <c r="B308" s="51" t="s">
        <v>139</v>
      </c>
      <c r="C308" s="52"/>
      <c r="D308" s="53" t="s">
        <v>79</v>
      </c>
      <c r="E308" s="53" t="s">
        <v>198</v>
      </c>
      <c r="F308" s="53" t="s">
        <v>140</v>
      </c>
      <c r="G308" s="53"/>
      <c r="H308" s="72">
        <f t="shared" si="30"/>
        <v>0</v>
      </c>
      <c r="I308" s="72">
        <f t="shared" si="30"/>
        <v>0</v>
      </c>
      <c r="J308" s="73">
        <f t="shared" si="30"/>
        <v>0</v>
      </c>
    </row>
    <row r="309" spans="1:10" ht="12.75" hidden="1">
      <c r="A309" s="116"/>
      <c r="B309" s="51" t="s">
        <v>141</v>
      </c>
      <c r="C309" s="52"/>
      <c r="D309" s="53" t="s">
        <v>79</v>
      </c>
      <c r="E309" s="53" t="s">
        <v>198</v>
      </c>
      <c r="F309" s="53" t="s">
        <v>142</v>
      </c>
      <c r="G309" s="53"/>
      <c r="H309" s="72">
        <f t="shared" si="30"/>
        <v>0</v>
      </c>
      <c r="I309" s="72">
        <f t="shared" si="30"/>
        <v>0</v>
      </c>
      <c r="J309" s="73">
        <f t="shared" si="30"/>
        <v>0</v>
      </c>
    </row>
    <row r="310" spans="1:10" ht="23.25" hidden="1" thickBot="1">
      <c r="A310" s="120"/>
      <c r="B310" s="61" t="s">
        <v>49</v>
      </c>
      <c r="C310" s="62"/>
      <c r="D310" s="63" t="s">
        <v>79</v>
      </c>
      <c r="E310" s="63" t="s">
        <v>198</v>
      </c>
      <c r="F310" s="63" t="s">
        <v>142</v>
      </c>
      <c r="G310" s="63" t="s">
        <v>50</v>
      </c>
      <c r="H310" s="121"/>
      <c r="I310" s="121"/>
      <c r="J310" s="122"/>
    </row>
    <row r="311" spans="1:10" ht="13.5" thickBot="1">
      <c r="A311" s="36">
        <v>3</v>
      </c>
      <c r="B311" s="37" t="s">
        <v>339</v>
      </c>
      <c r="C311" s="38" t="s">
        <v>24</v>
      </c>
      <c r="D311" s="123"/>
      <c r="E311" s="123"/>
      <c r="F311" s="123"/>
      <c r="G311" s="123"/>
      <c r="H311" s="39">
        <f>H312</f>
        <v>8198.5</v>
      </c>
      <c r="I311" s="39">
        <f>I312</f>
        <v>8212.599999999999</v>
      </c>
      <c r="J311" s="40">
        <f>J312</f>
        <v>8263</v>
      </c>
    </row>
    <row r="312" spans="1:10" ht="13.5" thickBot="1">
      <c r="A312" s="67"/>
      <c r="B312" s="42" t="s">
        <v>272</v>
      </c>
      <c r="C312" s="38" t="s">
        <v>24</v>
      </c>
      <c r="D312" s="43" t="s">
        <v>273</v>
      </c>
      <c r="E312" s="43" t="s">
        <v>27</v>
      </c>
      <c r="F312" s="43"/>
      <c r="G312" s="43"/>
      <c r="H312" s="44">
        <f>H313+H321</f>
        <v>8198.5</v>
      </c>
      <c r="I312" s="44">
        <f>I313+I321</f>
        <v>8212.599999999999</v>
      </c>
      <c r="J312" s="124">
        <f>J313+J321</f>
        <v>8263</v>
      </c>
    </row>
    <row r="313" spans="1:10" ht="13.5" thickBot="1">
      <c r="A313" s="50"/>
      <c r="B313" s="46" t="s">
        <v>274</v>
      </c>
      <c r="C313" s="38" t="s">
        <v>24</v>
      </c>
      <c r="D313" s="48" t="s">
        <v>273</v>
      </c>
      <c r="E313" s="48" t="s">
        <v>26</v>
      </c>
      <c r="F313" s="48"/>
      <c r="G313" s="48"/>
      <c r="H313" s="79">
        <f aca="true" t="shared" si="31" ref="H313:J316">H314</f>
        <v>6960</v>
      </c>
      <c r="I313" s="79">
        <f t="shared" si="31"/>
        <v>6962.099999999999</v>
      </c>
      <c r="J313" s="80">
        <f t="shared" si="31"/>
        <v>6915</v>
      </c>
    </row>
    <row r="314" spans="1:10" ht="34.5" thickBot="1">
      <c r="A314" s="45"/>
      <c r="B314" s="85" t="s">
        <v>260</v>
      </c>
      <c r="C314" s="38" t="s">
        <v>24</v>
      </c>
      <c r="D314" s="48" t="s">
        <v>273</v>
      </c>
      <c r="E314" s="48" t="s">
        <v>26</v>
      </c>
      <c r="F314" s="48" t="s">
        <v>261</v>
      </c>
      <c r="G314" s="48"/>
      <c r="H314" s="79">
        <f t="shared" si="31"/>
        <v>6960</v>
      </c>
      <c r="I314" s="79">
        <f t="shared" si="31"/>
        <v>6962.099999999999</v>
      </c>
      <c r="J314" s="80">
        <f t="shared" si="31"/>
        <v>6915</v>
      </c>
    </row>
    <row r="315" spans="1:10" ht="34.5" thickBot="1">
      <c r="A315" s="45"/>
      <c r="B315" s="78" t="s">
        <v>275</v>
      </c>
      <c r="C315" s="123" t="s">
        <v>24</v>
      </c>
      <c r="D315" s="53" t="s">
        <v>273</v>
      </c>
      <c r="E315" s="53" t="s">
        <v>26</v>
      </c>
      <c r="F315" s="53" t="s">
        <v>276</v>
      </c>
      <c r="G315" s="53"/>
      <c r="H315" s="72">
        <f t="shared" si="31"/>
        <v>6960</v>
      </c>
      <c r="I315" s="72">
        <f t="shared" si="31"/>
        <v>6962.099999999999</v>
      </c>
      <c r="J315" s="73">
        <f t="shared" si="31"/>
        <v>6915</v>
      </c>
    </row>
    <row r="316" spans="1:10" ht="13.5" thickBot="1">
      <c r="A316" s="45"/>
      <c r="B316" s="69" t="s">
        <v>277</v>
      </c>
      <c r="C316" s="123" t="s">
        <v>24</v>
      </c>
      <c r="D316" s="53" t="s">
        <v>273</v>
      </c>
      <c r="E316" s="53" t="s">
        <v>26</v>
      </c>
      <c r="F316" s="53" t="s">
        <v>278</v>
      </c>
      <c r="G316" s="53"/>
      <c r="H316" s="72">
        <f t="shared" si="31"/>
        <v>6960</v>
      </c>
      <c r="I316" s="72">
        <f t="shared" si="31"/>
        <v>6962.099999999999</v>
      </c>
      <c r="J316" s="73">
        <f t="shared" si="31"/>
        <v>6915</v>
      </c>
    </row>
    <row r="317" spans="1:10" ht="13.5" thickBot="1">
      <c r="A317" s="45"/>
      <c r="B317" s="51" t="s">
        <v>252</v>
      </c>
      <c r="C317" s="123" t="s">
        <v>24</v>
      </c>
      <c r="D317" s="53" t="s">
        <v>273</v>
      </c>
      <c r="E317" s="53" t="s">
        <v>26</v>
      </c>
      <c r="F317" s="53" t="s">
        <v>279</v>
      </c>
      <c r="G317" s="53"/>
      <c r="H317" s="72">
        <f>H318+H319+H320</f>
        <v>6960</v>
      </c>
      <c r="I317" s="72">
        <f>I318+I319+I320</f>
        <v>6962.099999999999</v>
      </c>
      <c r="J317" s="73">
        <f>J318+J319+J320</f>
        <v>6915</v>
      </c>
    </row>
    <row r="318" spans="1:10" ht="13.5" thickBot="1">
      <c r="A318" s="50"/>
      <c r="B318" s="55" t="s">
        <v>254</v>
      </c>
      <c r="C318" s="123" t="s">
        <v>24</v>
      </c>
      <c r="D318" s="53" t="s">
        <v>273</v>
      </c>
      <c r="E318" s="53" t="s">
        <v>26</v>
      </c>
      <c r="F318" s="53" t="s">
        <v>279</v>
      </c>
      <c r="G318" s="53" t="s">
        <v>255</v>
      </c>
      <c r="H318" s="72">
        <v>4510.863</v>
      </c>
      <c r="I318" s="72">
        <v>4886.967</v>
      </c>
      <c r="J318" s="73">
        <v>5375.008</v>
      </c>
    </row>
    <row r="319" spans="1:10" ht="23.25" thickBot="1">
      <c r="A319" s="50"/>
      <c r="B319" s="55" t="s">
        <v>49</v>
      </c>
      <c r="C319" s="123" t="s">
        <v>24</v>
      </c>
      <c r="D319" s="53" t="s">
        <v>273</v>
      </c>
      <c r="E319" s="53" t="s">
        <v>26</v>
      </c>
      <c r="F319" s="53" t="s">
        <v>279</v>
      </c>
      <c r="G319" s="53" t="s">
        <v>50</v>
      </c>
      <c r="H319" s="72">
        <v>2448.424</v>
      </c>
      <c r="I319" s="72">
        <v>2074.133</v>
      </c>
      <c r="J319" s="73">
        <v>1538.992</v>
      </c>
    </row>
    <row r="320" spans="1:10" ht="13.5" thickBot="1">
      <c r="A320" s="50"/>
      <c r="B320" s="55" t="s">
        <v>96</v>
      </c>
      <c r="C320" s="123" t="s">
        <v>24</v>
      </c>
      <c r="D320" s="53" t="s">
        <v>273</v>
      </c>
      <c r="E320" s="53" t="s">
        <v>26</v>
      </c>
      <c r="F320" s="53" t="s">
        <v>279</v>
      </c>
      <c r="G320" s="53" t="s">
        <v>97</v>
      </c>
      <c r="H320" s="72">
        <v>0.713</v>
      </c>
      <c r="I320" s="72">
        <v>1</v>
      </c>
      <c r="J320" s="73">
        <v>1</v>
      </c>
    </row>
    <row r="321" spans="1:10" ht="13.5" thickBot="1">
      <c r="A321" s="45"/>
      <c r="B321" s="46" t="s">
        <v>280</v>
      </c>
      <c r="C321" s="38" t="s">
        <v>24</v>
      </c>
      <c r="D321" s="48" t="s">
        <v>273</v>
      </c>
      <c r="E321" s="48" t="s">
        <v>65</v>
      </c>
      <c r="F321" s="48"/>
      <c r="G321" s="48"/>
      <c r="H321" s="79">
        <f aca="true" t="shared" si="32" ref="H321:J322">H322</f>
        <v>1238.5</v>
      </c>
      <c r="I321" s="79">
        <f t="shared" si="32"/>
        <v>1250.5</v>
      </c>
      <c r="J321" s="80">
        <f t="shared" si="32"/>
        <v>1348</v>
      </c>
    </row>
    <row r="322" spans="1:10" ht="34.5" thickBot="1">
      <c r="A322" s="45"/>
      <c r="B322" s="85" t="s">
        <v>260</v>
      </c>
      <c r="C322" s="38" t="s">
        <v>24</v>
      </c>
      <c r="D322" s="48" t="s">
        <v>273</v>
      </c>
      <c r="E322" s="48" t="s">
        <v>65</v>
      </c>
      <c r="F322" s="48" t="s">
        <v>261</v>
      </c>
      <c r="G322" s="48"/>
      <c r="H322" s="79">
        <f t="shared" si="32"/>
        <v>1238.5</v>
      </c>
      <c r="I322" s="79">
        <f t="shared" si="32"/>
        <v>1250.5</v>
      </c>
      <c r="J322" s="80">
        <f t="shared" si="32"/>
        <v>1348</v>
      </c>
    </row>
    <row r="323" spans="1:10" ht="34.5" thickBot="1">
      <c r="A323" s="50"/>
      <c r="B323" s="78" t="s">
        <v>281</v>
      </c>
      <c r="C323" s="123" t="s">
        <v>24</v>
      </c>
      <c r="D323" s="53" t="s">
        <v>273</v>
      </c>
      <c r="E323" s="53" t="s">
        <v>65</v>
      </c>
      <c r="F323" s="53" t="s">
        <v>282</v>
      </c>
      <c r="G323" s="53"/>
      <c r="H323" s="72">
        <f>H324+H327</f>
        <v>1238.5</v>
      </c>
      <c r="I323" s="72">
        <f>I324+I327</f>
        <v>1250.5</v>
      </c>
      <c r="J323" s="73">
        <f>J324+J327</f>
        <v>1348</v>
      </c>
    </row>
    <row r="324" spans="1:10" ht="13.5" thickBot="1">
      <c r="A324" s="50"/>
      <c r="B324" s="69" t="s">
        <v>283</v>
      </c>
      <c r="C324" s="123" t="s">
        <v>24</v>
      </c>
      <c r="D324" s="53" t="s">
        <v>273</v>
      </c>
      <c r="E324" s="53" t="s">
        <v>65</v>
      </c>
      <c r="F324" s="53" t="s">
        <v>284</v>
      </c>
      <c r="G324" s="53"/>
      <c r="H324" s="72">
        <f aca="true" t="shared" si="33" ref="H324:J325">H325</f>
        <v>1238.5</v>
      </c>
      <c r="I324" s="72">
        <f t="shared" si="33"/>
        <v>1250.5</v>
      </c>
      <c r="J324" s="73">
        <f t="shared" si="33"/>
        <v>1348</v>
      </c>
    </row>
    <row r="325" spans="1:10" ht="13.5" thickBot="1">
      <c r="A325" s="50"/>
      <c r="B325" s="118" t="s">
        <v>285</v>
      </c>
      <c r="C325" s="123" t="s">
        <v>24</v>
      </c>
      <c r="D325" s="53" t="s">
        <v>273</v>
      </c>
      <c r="E325" s="53" t="s">
        <v>65</v>
      </c>
      <c r="F325" s="53" t="s">
        <v>286</v>
      </c>
      <c r="G325" s="53"/>
      <c r="H325" s="72">
        <f t="shared" si="33"/>
        <v>1238.5</v>
      </c>
      <c r="I325" s="72">
        <f t="shared" si="33"/>
        <v>1250.5</v>
      </c>
      <c r="J325" s="73">
        <f t="shared" si="33"/>
        <v>1348</v>
      </c>
    </row>
    <row r="326" spans="1:10" ht="23.25" thickBot="1">
      <c r="A326" s="125"/>
      <c r="B326" s="126" t="s">
        <v>49</v>
      </c>
      <c r="C326" s="123" t="s">
        <v>24</v>
      </c>
      <c r="D326" s="127" t="s">
        <v>273</v>
      </c>
      <c r="E326" s="127" t="s">
        <v>65</v>
      </c>
      <c r="F326" s="127" t="s">
        <v>286</v>
      </c>
      <c r="G326" s="127" t="s">
        <v>50</v>
      </c>
      <c r="H326" s="128">
        <v>1238.5</v>
      </c>
      <c r="I326" s="128">
        <v>1250.5</v>
      </c>
      <c r="J326" s="129">
        <v>1348</v>
      </c>
    </row>
  </sheetData>
  <sheetProtection/>
  <mergeCells count="4">
    <mergeCell ref="A25:H25"/>
    <mergeCell ref="B22:H22"/>
    <mergeCell ref="A23:H23"/>
    <mergeCell ref="A24:H24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7"/>
  <sheetViews>
    <sheetView view="pageBreakPreview" zoomScale="106" zoomScaleNormal="90" zoomScaleSheetLayoutView="106" zoomScalePageLayoutView="0" workbookViewId="0" topLeftCell="B165">
      <selection activeCell="F21" sqref="F21"/>
    </sheetView>
  </sheetViews>
  <sheetFormatPr defaultColWidth="9.140625" defaultRowHeight="12.75"/>
  <cols>
    <col min="1" max="1" width="5.28125" style="1" hidden="1" customWidth="1"/>
    <col min="2" max="2" width="62.421875" style="2" customWidth="1"/>
    <col min="3" max="3" width="10.00390625" style="3" customWidth="1"/>
    <col min="4" max="4" width="9.28125" style="4" customWidth="1"/>
    <col min="5" max="5" width="10.421875" style="4" customWidth="1"/>
    <col min="6" max="6" width="11.57421875" style="4" customWidth="1"/>
    <col min="7" max="7" width="10.28125" style="4" customWidth="1"/>
    <col min="8" max="9" width="14.7109375" style="7" hidden="1" customWidth="1"/>
    <col min="10" max="10" width="15.8515625" style="7" hidden="1" customWidth="1"/>
    <col min="11" max="11" width="18.7109375" style="7" customWidth="1"/>
    <col min="12" max="12" width="14.28125" style="1" customWidth="1"/>
    <col min="13" max="15" width="9.140625" style="1" customWidth="1"/>
    <col min="16" max="17" width="8.8515625" style="1" customWidth="1"/>
    <col min="18" max="18" width="15.421875" style="1" customWidth="1"/>
    <col min="19" max="21" width="9.140625" style="1" customWidth="1"/>
    <col min="22" max="22" width="13.57421875" style="1" hidden="1" customWidth="1"/>
    <col min="23" max="23" width="13.7109375" style="1" hidden="1" customWidth="1"/>
    <col min="24" max="16384" width="9.140625" style="1" customWidth="1"/>
  </cols>
  <sheetData>
    <row r="1" ht="15.75">
      <c r="L1" s="164" t="s">
        <v>487</v>
      </c>
    </row>
    <row r="2" ht="15.75">
      <c r="L2" s="164" t="s">
        <v>1</v>
      </c>
    </row>
    <row r="3" ht="15.75">
      <c r="L3" s="164" t="s">
        <v>359</v>
      </c>
    </row>
    <row r="4" ht="15.75">
      <c r="L4" s="164" t="s">
        <v>3</v>
      </c>
    </row>
    <row r="5" ht="15.75">
      <c r="L5" s="165" t="s">
        <v>490</v>
      </c>
    </row>
    <row r="6" ht="12.75">
      <c r="L6" s="166"/>
    </row>
    <row r="7" ht="15.75">
      <c r="L7" s="165" t="s">
        <v>6</v>
      </c>
    </row>
    <row r="8" ht="12.75">
      <c r="L8" s="167"/>
    </row>
    <row r="9" ht="15.75">
      <c r="L9" s="165" t="s">
        <v>7</v>
      </c>
    </row>
    <row r="12" spans="11:19" ht="15.75">
      <c r="K12" s="6"/>
      <c r="L12" s="5" t="s">
        <v>348</v>
      </c>
      <c r="M12" s="6"/>
      <c r="N12" s="6"/>
      <c r="O12" s="6"/>
      <c r="P12" s="6"/>
      <c r="Q12" s="6"/>
      <c r="R12" s="6"/>
      <c r="S12" s="6"/>
    </row>
    <row r="13" spans="5:19" ht="15.75">
      <c r="E13" s="6"/>
      <c r="F13" s="6"/>
      <c r="G13" s="6"/>
      <c r="H13" s="6"/>
      <c r="K13" s="6"/>
      <c r="L13" s="5" t="s">
        <v>1</v>
      </c>
      <c r="M13" s="6"/>
      <c r="N13" s="6"/>
      <c r="O13" s="6"/>
      <c r="Q13" s="6"/>
      <c r="R13" s="6"/>
      <c r="S13" s="6"/>
    </row>
    <row r="14" spans="4:21" ht="15.75">
      <c r="D14" s="406" t="s">
        <v>2</v>
      </c>
      <c r="E14" s="406"/>
      <c r="F14" s="406"/>
      <c r="G14" s="406"/>
      <c r="H14" s="406"/>
      <c r="I14" s="406"/>
      <c r="J14" s="406"/>
      <c r="K14" s="406"/>
      <c r="L14" s="406"/>
      <c r="M14" s="6"/>
      <c r="N14" s="6"/>
      <c r="O14" s="6"/>
      <c r="P14" s="6"/>
      <c r="Q14" s="6"/>
      <c r="R14" s="6"/>
      <c r="S14" s="6"/>
      <c r="T14" s="6"/>
      <c r="U14" s="6"/>
    </row>
    <row r="15" spans="5:19" ht="15.75">
      <c r="E15" s="6"/>
      <c r="F15" s="6"/>
      <c r="G15" s="6"/>
      <c r="H15" s="6"/>
      <c r="K15" s="6"/>
      <c r="L15" s="5" t="s">
        <v>3</v>
      </c>
      <c r="M15" s="6"/>
      <c r="N15" s="6"/>
      <c r="O15" s="6"/>
      <c r="P15" s="6"/>
      <c r="Q15" s="6"/>
      <c r="R15" s="6"/>
      <c r="S15" s="6"/>
    </row>
    <row r="16" spans="5:19" ht="15.75">
      <c r="E16" s="8"/>
      <c r="F16" s="8"/>
      <c r="G16" s="8"/>
      <c r="H16" s="8"/>
      <c r="K16" s="8"/>
      <c r="L16" s="9" t="s">
        <v>4</v>
      </c>
      <c r="M16" s="8"/>
      <c r="N16" s="8"/>
      <c r="O16" s="8"/>
      <c r="P16" s="10"/>
      <c r="R16" s="11"/>
      <c r="S16" s="11"/>
    </row>
    <row r="17" spans="11:19" ht="15.75">
      <c r="K17" s="4"/>
      <c r="L17" s="4"/>
      <c r="M17" s="4"/>
      <c r="N17" s="4"/>
      <c r="O17" s="7"/>
      <c r="P17" s="5"/>
      <c r="Q17" s="5"/>
      <c r="R17" s="5"/>
      <c r="S17" s="5"/>
    </row>
    <row r="18" spans="4:19" ht="15.75">
      <c r="D18" s="130"/>
      <c r="E18" s="130"/>
      <c r="F18" s="12"/>
      <c r="G18" s="12"/>
      <c r="H18" s="9"/>
      <c r="K18" s="4"/>
      <c r="L18" s="9" t="s">
        <v>6</v>
      </c>
      <c r="M18" s="12"/>
      <c r="N18" s="12"/>
      <c r="O18" s="9"/>
      <c r="P18" s="5"/>
      <c r="Q18" s="5"/>
      <c r="R18" s="5"/>
      <c r="S18" s="5"/>
    </row>
    <row r="19" spans="5:18" ht="15.75">
      <c r="E19" s="12"/>
      <c r="F19" s="12"/>
      <c r="G19" s="12"/>
      <c r="H19" s="13"/>
      <c r="K19" s="4"/>
      <c r="L19" s="12"/>
      <c r="M19" s="12"/>
      <c r="N19" s="12"/>
      <c r="O19" s="13"/>
      <c r="Q19" s="5"/>
      <c r="R19" s="5"/>
    </row>
    <row r="20" spans="5:19" ht="15.75">
      <c r="E20" s="12"/>
      <c r="F20" s="12"/>
      <c r="G20" s="12"/>
      <c r="H20" s="9"/>
      <c r="K20" s="4"/>
      <c r="L20" s="9" t="s">
        <v>7</v>
      </c>
      <c r="M20" s="12"/>
      <c r="N20" s="12"/>
      <c r="O20" s="9"/>
      <c r="P20" s="5"/>
      <c r="Q20" s="5"/>
      <c r="R20" s="5"/>
      <c r="S20" s="5"/>
    </row>
    <row r="21" spans="2:18" ht="15.75">
      <c r="B21" s="131"/>
      <c r="C21" s="132"/>
      <c r="D21" s="133"/>
      <c r="E21" s="133"/>
      <c r="F21" s="133"/>
      <c r="G21" s="133"/>
      <c r="H21" s="134"/>
      <c r="I21" s="135"/>
      <c r="J21" s="136"/>
      <c r="K21" s="137"/>
      <c r="L21" s="4"/>
      <c r="M21" s="4"/>
      <c r="N21" s="4"/>
      <c r="O21" s="7"/>
      <c r="P21" s="5"/>
      <c r="Q21" s="5"/>
      <c r="R21" s="5"/>
    </row>
    <row r="22" spans="2:11" ht="12.75">
      <c r="B22" s="131"/>
      <c r="C22" s="132"/>
      <c r="D22" s="133"/>
      <c r="E22" s="133"/>
      <c r="F22" s="133"/>
      <c r="G22" s="138" t="s">
        <v>349</v>
      </c>
      <c r="H22" s="139" t="e">
        <f>H21-#REF!</f>
        <v>#REF!</v>
      </c>
      <c r="I22" s="135" t="s">
        <v>350</v>
      </c>
      <c r="J22" s="136">
        <v>1804.9</v>
      </c>
      <c r="K22" s="140">
        <v>3685.4</v>
      </c>
    </row>
    <row r="23" spans="2:11" ht="15.75">
      <c r="B23" s="430"/>
      <c r="C23" s="430"/>
      <c r="D23" s="430"/>
      <c r="E23" s="430"/>
      <c r="F23" s="430"/>
      <c r="G23" s="430"/>
      <c r="H23" s="430"/>
      <c r="I23" s="141" t="s">
        <v>349</v>
      </c>
      <c r="J23" s="142" t="e">
        <f>J21-J22-#REF!</f>
        <v>#REF!</v>
      </c>
      <c r="K23" s="143"/>
    </row>
    <row r="24" spans="1:11" ht="15" customHeight="1">
      <c r="A24" s="428" t="s">
        <v>8</v>
      </c>
      <c r="B24" s="428"/>
      <c r="C24" s="428"/>
      <c r="D24" s="428"/>
      <c r="E24" s="428"/>
      <c r="F24" s="428"/>
      <c r="G24" s="428"/>
      <c r="H24" s="428"/>
      <c r="I24" s="144"/>
      <c r="J24" s="1"/>
      <c r="K24" s="1"/>
    </row>
    <row r="25" spans="1:23" ht="15" customHeight="1">
      <c r="A25" s="428" t="s">
        <v>9</v>
      </c>
      <c r="B25" s="428"/>
      <c r="C25" s="428"/>
      <c r="D25" s="428"/>
      <c r="E25" s="428"/>
      <c r="F25" s="428"/>
      <c r="G25" s="428"/>
      <c r="H25" s="428"/>
      <c r="I25" s="144"/>
      <c r="J25" s="1"/>
      <c r="K25" s="145">
        <v>80951.2</v>
      </c>
      <c r="L25" s="145">
        <v>84045.2</v>
      </c>
      <c r="V25" s="146" t="e">
        <f>#REF!-#REF!</f>
        <v>#REF!</v>
      </c>
      <c r="W25" s="146" t="e">
        <f>#REF!-#REF!</f>
        <v>#REF!</v>
      </c>
    </row>
    <row r="26" spans="1:23" ht="15" customHeight="1">
      <c r="A26" s="428" t="s">
        <v>351</v>
      </c>
      <c r="B26" s="428"/>
      <c r="C26" s="428"/>
      <c r="D26" s="428"/>
      <c r="E26" s="428"/>
      <c r="F26" s="428"/>
      <c r="G26" s="428"/>
      <c r="H26" s="428"/>
      <c r="I26" s="144"/>
      <c r="J26" s="144"/>
      <c r="K26" s="145">
        <f>K25-K29</f>
        <v>2008.800000000003</v>
      </c>
      <c r="L26" s="145">
        <f>L25-L29</f>
        <v>4172.300000000003</v>
      </c>
      <c r="P26" s="3"/>
      <c r="Q26" s="3"/>
      <c r="R26" s="3"/>
      <c r="S26" s="3"/>
      <c r="T26" s="3"/>
      <c r="U26" s="3"/>
      <c r="V26" s="3">
        <v>2016</v>
      </c>
      <c r="W26" s="3">
        <v>2017</v>
      </c>
    </row>
    <row r="27" spans="1:23" ht="16.5" thickBot="1">
      <c r="A27" s="20"/>
      <c r="B27" s="21"/>
      <c r="C27" s="22"/>
      <c r="D27" s="23"/>
      <c r="E27" s="23"/>
      <c r="F27" s="23"/>
      <c r="G27" s="23"/>
      <c r="H27" s="25" t="s">
        <v>11</v>
      </c>
      <c r="I27" s="25"/>
      <c r="J27" s="25"/>
      <c r="K27" s="25"/>
      <c r="V27" s="1" t="s">
        <v>352</v>
      </c>
      <c r="W27" s="1" t="s">
        <v>352</v>
      </c>
    </row>
    <row r="28" spans="1:12" ht="22.5">
      <c r="A28" s="251" t="s">
        <v>12</v>
      </c>
      <c r="B28" s="257" t="s">
        <v>13</v>
      </c>
      <c r="C28" s="28" t="s">
        <v>14</v>
      </c>
      <c r="D28" s="29" t="s">
        <v>15</v>
      </c>
      <c r="E28" s="29" t="s">
        <v>16</v>
      </c>
      <c r="F28" s="29" t="s">
        <v>17</v>
      </c>
      <c r="G28" s="29" t="s">
        <v>18</v>
      </c>
      <c r="H28" s="30" t="s">
        <v>19</v>
      </c>
      <c r="I28" s="30" t="s">
        <v>20</v>
      </c>
      <c r="J28" s="30" t="s">
        <v>21</v>
      </c>
      <c r="K28" s="30" t="s">
        <v>20</v>
      </c>
      <c r="L28" s="31" t="s">
        <v>21</v>
      </c>
    </row>
    <row r="29" spans="1:12" ht="13.5" thickBot="1">
      <c r="A29" s="252"/>
      <c r="B29" s="258" t="s">
        <v>353</v>
      </c>
      <c r="C29" s="259"/>
      <c r="D29" s="259"/>
      <c r="E29" s="259"/>
      <c r="F29" s="259"/>
      <c r="G29" s="259"/>
      <c r="H29" s="260">
        <f>H31+H56+H312</f>
        <v>101533.09999999999</v>
      </c>
      <c r="I29" s="260">
        <f>I31+I56</f>
        <v>240676.31900000002</v>
      </c>
      <c r="J29" s="260">
        <f>J31+J56</f>
        <v>230076.36200000002</v>
      </c>
      <c r="K29" s="260">
        <f>K31+K56+K312</f>
        <v>78942.4</v>
      </c>
      <c r="L29" s="261">
        <f>L31+L56+L312</f>
        <v>79872.9</v>
      </c>
    </row>
    <row r="30" spans="1:12" ht="39" thickBot="1">
      <c r="A30" s="250"/>
      <c r="B30" s="253" t="s">
        <v>488</v>
      </c>
      <c r="C30" s="243" t="s">
        <v>24</v>
      </c>
      <c r="D30" s="254"/>
      <c r="E30" s="254"/>
      <c r="F30" s="254"/>
      <c r="G30" s="254"/>
      <c r="H30" s="255"/>
      <c r="I30" s="255"/>
      <c r="J30" s="255"/>
      <c r="K30" s="255">
        <f>K29</f>
        <v>78942.4</v>
      </c>
      <c r="L30" s="256">
        <f>L29</f>
        <v>79872.9</v>
      </c>
    </row>
    <row r="31" spans="1:12" ht="23.25" thickBot="1">
      <c r="A31" s="36">
        <v>1</v>
      </c>
      <c r="B31" s="37" t="s">
        <v>23</v>
      </c>
      <c r="C31" s="38" t="s">
        <v>24</v>
      </c>
      <c r="D31" s="38"/>
      <c r="E31" s="38"/>
      <c r="F31" s="38"/>
      <c r="G31" s="38"/>
      <c r="H31" s="39">
        <f>H32</f>
        <v>2717.9219999999996</v>
      </c>
      <c r="I31" s="39">
        <f>I32</f>
        <v>6828.98</v>
      </c>
      <c r="J31" s="39">
        <f>J32</f>
        <v>6828.98</v>
      </c>
      <c r="K31" s="39">
        <f>K32</f>
        <v>2531.0699999999997</v>
      </c>
      <c r="L31" s="40">
        <f>L32</f>
        <v>2637.06</v>
      </c>
    </row>
    <row r="32" spans="1:12" ht="12.75">
      <c r="A32" s="41"/>
      <c r="B32" s="42" t="s">
        <v>25</v>
      </c>
      <c r="C32" s="48" t="s">
        <v>24</v>
      </c>
      <c r="D32" s="43" t="s">
        <v>26</v>
      </c>
      <c r="E32" s="43" t="s">
        <v>27</v>
      </c>
      <c r="F32" s="43"/>
      <c r="G32" s="43"/>
      <c r="H32" s="44">
        <f>H33+H39+H50</f>
        <v>2717.9219999999996</v>
      </c>
      <c r="I32" s="44">
        <f>I33+I39</f>
        <v>6828.98</v>
      </c>
      <c r="J32" s="44">
        <f>J33+J39</f>
        <v>6828.98</v>
      </c>
      <c r="K32" s="44">
        <f>K33+K39+K50</f>
        <v>2531.0699999999997</v>
      </c>
      <c r="L32" s="124">
        <f>L33+L39+L50</f>
        <v>2637.06</v>
      </c>
    </row>
    <row r="33" spans="1:12" ht="22.5" hidden="1">
      <c r="A33" s="45"/>
      <c r="B33" s="46" t="s">
        <v>28</v>
      </c>
      <c r="C33" s="48" t="s">
        <v>24</v>
      </c>
      <c r="D33" s="48" t="s">
        <v>26</v>
      </c>
      <c r="E33" s="48" t="s">
        <v>29</v>
      </c>
      <c r="F33" s="48"/>
      <c r="G33" s="48"/>
      <c r="H33" s="49">
        <f aca="true" t="shared" si="0" ref="H33:L37">H34</f>
        <v>0</v>
      </c>
      <c r="I33" s="49">
        <f t="shared" si="0"/>
        <v>1780.07</v>
      </c>
      <c r="J33" s="49">
        <f t="shared" si="0"/>
        <v>1780.07</v>
      </c>
      <c r="K33" s="49">
        <f t="shared" si="0"/>
        <v>0</v>
      </c>
      <c r="L33" s="59">
        <f t="shared" si="0"/>
        <v>0</v>
      </c>
    </row>
    <row r="34" spans="1:12" ht="22.5" hidden="1">
      <c r="A34" s="50"/>
      <c r="B34" s="51" t="s">
        <v>30</v>
      </c>
      <c r="C34" s="48" t="s">
        <v>24</v>
      </c>
      <c r="D34" s="53" t="s">
        <v>26</v>
      </c>
      <c r="E34" s="53" t="s">
        <v>29</v>
      </c>
      <c r="F34" s="53" t="s">
        <v>31</v>
      </c>
      <c r="G34" s="53"/>
      <c r="H34" s="54">
        <f t="shared" si="0"/>
        <v>0</v>
      </c>
      <c r="I34" s="54">
        <f t="shared" si="0"/>
        <v>1780.07</v>
      </c>
      <c r="J34" s="54">
        <f t="shared" si="0"/>
        <v>1780.07</v>
      </c>
      <c r="K34" s="54">
        <f t="shared" si="0"/>
        <v>0</v>
      </c>
      <c r="L34" s="57">
        <f t="shared" si="0"/>
        <v>0</v>
      </c>
    </row>
    <row r="35" spans="1:12" ht="22.5" hidden="1">
      <c r="A35" s="45"/>
      <c r="B35" s="51" t="s">
        <v>32</v>
      </c>
      <c r="C35" s="48" t="s">
        <v>24</v>
      </c>
      <c r="D35" s="53" t="s">
        <v>26</v>
      </c>
      <c r="E35" s="53" t="s">
        <v>29</v>
      </c>
      <c r="F35" s="53" t="s">
        <v>33</v>
      </c>
      <c r="G35" s="53"/>
      <c r="H35" s="54">
        <f t="shared" si="0"/>
        <v>0</v>
      </c>
      <c r="I35" s="54">
        <f t="shared" si="0"/>
        <v>1780.07</v>
      </c>
      <c r="J35" s="54">
        <f t="shared" si="0"/>
        <v>1780.07</v>
      </c>
      <c r="K35" s="54">
        <f t="shared" si="0"/>
        <v>0</v>
      </c>
      <c r="L35" s="57">
        <f t="shared" si="0"/>
        <v>0</v>
      </c>
    </row>
    <row r="36" spans="1:12" ht="12.75" hidden="1">
      <c r="A36" s="45"/>
      <c r="B36" s="51" t="s">
        <v>34</v>
      </c>
      <c r="C36" s="48" t="s">
        <v>24</v>
      </c>
      <c r="D36" s="53" t="s">
        <v>35</v>
      </c>
      <c r="E36" s="53" t="s">
        <v>36</v>
      </c>
      <c r="F36" s="53" t="s">
        <v>37</v>
      </c>
      <c r="G36" s="53"/>
      <c r="H36" s="54">
        <f t="shared" si="0"/>
        <v>0</v>
      </c>
      <c r="I36" s="54">
        <f t="shared" si="0"/>
        <v>1780.07</v>
      </c>
      <c r="J36" s="54">
        <f t="shared" si="0"/>
        <v>1780.07</v>
      </c>
      <c r="K36" s="54">
        <f t="shared" si="0"/>
        <v>0</v>
      </c>
      <c r="L36" s="57">
        <f t="shared" si="0"/>
        <v>0</v>
      </c>
    </row>
    <row r="37" spans="1:12" ht="22.5" hidden="1">
      <c r="A37" s="45"/>
      <c r="B37" s="51" t="s">
        <v>32</v>
      </c>
      <c r="C37" s="48" t="s">
        <v>24</v>
      </c>
      <c r="D37" s="53" t="s">
        <v>35</v>
      </c>
      <c r="E37" s="53" t="s">
        <v>36</v>
      </c>
      <c r="F37" s="53" t="s">
        <v>38</v>
      </c>
      <c r="G37" s="53"/>
      <c r="H37" s="54">
        <f t="shared" si="0"/>
        <v>0</v>
      </c>
      <c r="I37" s="54">
        <f t="shared" si="0"/>
        <v>1780.07</v>
      </c>
      <c r="J37" s="54">
        <f t="shared" si="0"/>
        <v>1780.07</v>
      </c>
      <c r="K37" s="54">
        <f t="shared" si="0"/>
        <v>0</v>
      </c>
      <c r="L37" s="57">
        <f t="shared" si="0"/>
        <v>0</v>
      </c>
    </row>
    <row r="38" spans="1:12" ht="22.5" hidden="1">
      <c r="A38" s="45"/>
      <c r="B38" s="55" t="s">
        <v>39</v>
      </c>
      <c r="C38" s="48" t="s">
        <v>24</v>
      </c>
      <c r="D38" s="53" t="s">
        <v>26</v>
      </c>
      <c r="E38" s="53" t="s">
        <v>29</v>
      </c>
      <c r="F38" s="53" t="s">
        <v>38</v>
      </c>
      <c r="G38" s="53" t="s">
        <v>40</v>
      </c>
      <c r="H38" s="54"/>
      <c r="I38" s="54">
        <v>1780.07</v>
      </c>
      <c r="J38" s="54">
        <v>1780.07</v>
      </c>
      <c r="K38" s="54"/>
      <c r="L38" s="57"/>
    </row>
    <row r="39" spans="1:12" ht="33.75">
      <c r="A39" s="45"/>
      <c r="B39" s="46" t="s">
        <v>41</v>
      </c>
      <c r="C39" s="48" t="s">
        <v>24</v>
      </c>
      <c r="D39" s="48" t="s">
        <v>26</v>
      </c>
      <c r="E39" s="48" t="s">
        <v>42</v>
      </c>
      <c r="F39" s="48"/>
      <c r="G39" s="48"/>
      <c r="H39" s="49">
        <f>H40</f>
        <v>2529.7219999999998</v>
      </c>
      <c r="I39" s="49">
        <f>I40</f>
        <v>5048.91</v>
      </c>
      <c r="J39" s="49">
        <f>J40</f>
        <v>5048.91</v>
      </c>
      <c r="K39" s="49">
        <f>K40</f>
        <v>2531.0699999999997</v>
      </c>
      <c r="L39" s="59">
        <f>L40</f>
        <v>2637.06</v>
      </c>
    </row>
    <row r="40" spans="1:12" ht="33.75">
      <c r="A40" s="50"/>
      <c r="B40" s="51" t="s">
        <v>43</v>
      </c>
      <c r="C40" s="53" t="s">
        <v>24</v>
      </c>
      <c r="D40" s="53" t="s">
        <v>26</v>
      </c>
      <c r="E40" s="53" t="s">
        <v>42</v>
      </c>
      <c r="F40" s="53" t="s">
        <v>31</v>
      </c>
      <c r="G40" s="53"/>
      <c r="H40" s="54">
        <f>H41+H46</f>
        <v>2529.7219999999998</v>
      </c>
      <c r="I40" s="54">
        <f>I41+I46</f>
        <v>5048.91</v>
      </c>
      <c r="J40" s="54">
        <f>J41+J46</f>
        <v>5048.91</v>
      </c>
      <c r="K40" s="54">
        <f>K41+K46</f>
        <v>2531.0699999999997</v>
      </c>
      <c r="L40" s="57">
        <f>L41+L46</f>
        <v>2637.06</v>
      </c>
    </row>
    <row r="41" spans="1:12" ht="33.75">
      <c r="A41" s="45"/>
      <c r="B41" s="51" t="s">
        <v>44</v>
      </c>
      <c r="C41" s="53" t="s">
        <v>24</v>
      </c>
      <c r="D41" s="53" t="s">
        <v>26</v>
      </c>
      <c r="E41" s="53" t="s">
        <v>42</v>
      </c>
      <c r="F41" s="53" t="s">
        <v>45</v>
      </c>
      <c r="G41" s="53"/>
      <c r="H41" s="54">
        <f aca="true" t="shared" si="1" ref="H41:L42">H42</f>
        <v>1930.119</v>
      </c>
      <c r="I41" s="54">
        <f t="shared" si="1"/>
        <v>3624.87</v>
      </c>
      <c r="J41" s="54">
        <f t="shared" si="1"/>
        <v>3624.87</v>
      </c>
      <c r="K41" s="54">
        <f t="shared" si="1"/>
        <v>1871.5079999999998</v>
      </c>
      <c r="L41" s="57">
        <f t="shared" si="1"/>
        <v>1911.541</v>
      </c>
    </row>
    <row r="42" spans="1:12" ht="12.75">
      <c r="A42" s="45"/>
      <c r="B42" s="51" t="s">
        <v>34</v>
      </c>
      <c r="C42" s="53" t="s">
        <v>24</v>
      </c>
      <c r="D42" s="53" t="s">
        <v>26</v>
      </c>
      <c r="E42" s="53" t="s">
        <v>489</v>
      </c>
      <c r="F42" s="53" t="s">
        <v>46</v>
      </c>
      <c r="G42" s="53"/>
      <c r="H42" s="54">
        <f t="shared" si="1"/>
        <v>1930.119</v>
      </c>
      <c r="I42" s="54">
        <f t="shared" si="1"/>
        <v>3624.87</v>
      </c>
      <c r="J42" s="54">
        <f t="shared" si="1"/>
        <v>3624.87</v>
      </c>
      <c r="K42" s="54">
        <f t="shared" si="1"/>
        <v>1871.5079999999998</v>
      </c>
      <c r="L42" s="57">
        <f t="shared" si="1"/>
        <v>1911.541</v>
      </c>
    </row>
    <row r="43" spans="1:12" ht="12.75">
      <c r="A43" s="45"/>
      <c r="B43" s="51" t="s">
        <v>47</v>
      </c>
      <c r="C43" s="53" t="s">
        <v>24</v>
      </c>
      <c r="D43" s="53" t="s">
        <v>26</v>
      </c>
      <c r="E43" s="53" t="s">
        <v>42</v>
      </c>
      <c r="F43" s="53" t="s">
        <v>48</v>
      </c>
      <c r="G43" s="53"/>
      <c r="H43" s="54">
        <f>H44+H45</f>
        <v>1930.119</v>
      </c>
      <c r="I43" s="54">
        <f>I44+I45</f>
        <v>3624.87</v>
      </c>
      <c r="J43" s="54">
        <f>J44+J45</f>
        <v>3624.87</v>
      </c>
      <c r="K43" s="54">
        <f>K44+K45</f>
        <v>1871.5079999999998</v>
      </c>
      <c r="L43" s="57">
        <f>L44+L45</f>
        <v>1911.541</v>
      </c>
    </row>
    <row r="44" spans="1:12" ht="22.5">
      <c r="A44" s="45"/>
      <c r="B44" s="55" t="s">
        <v>39</v>
      </c>
      <c r="C44" s="53" t="s">
        <v>24</v>
      </c>
      <c r="D44" s="53" t="s">
        <v>26</v>
      </c>
      <c r="E44" s="53" t="s">
        <v>42</v>
      </c>
      <c r="F44" s="53" t="s">
        <v>48</v>
      </c>
      <c r="G44" s="53" t="s">
        <v>40</v>
      </c>
      <c r="H44" s="54">
        <v>611.298</v>
      </c>
      <c r="I44" s="54">
        <v>2113.77</v>
      </c>
      <c r="J44" s="54">
        <v>2113.77</v>
      </c>
      <c r="K44" s="54">
        <v>672.428</v>
      </c>
      <c r="L44" s="57">
        <v>739.672</v>
      </c>
    </row>
    <row r="45" spans="1:12" ht="22.5">
      <c r="A45" s="45"/>
      <c r="B45" s="55" t="s">
        <v>49</v>
      </c>
      <c r="C45" s="53" t="s">
        <v>24</v>
      </c>
      <c r="D45" s="53" t="s">
        <v>26</v>
      </c>
      <c r="E45" s="53" t="s">
        <v>42</v>
      </c>
      <c r="F45" s="53" t="s">
        <v>48</v>
      </c>
      <c r="G45" s="53" t="s">
        <v>50</v>
      </c>
      <c r="H45" s="54">
        <v>1318.821</v>
      </c>
      <c r="I45" s="54">
        <f>40+1471.1</f>
        <v>1511.1</v>
      </c>
      <c r="J45" s="54">
        <f>40+1471.1</f>
        <v>1511.1</v>
      </c>
      <c r="K45" s="54">
        <v>1199.08</v>
      </c>
      <c r="L45" s="57">
        <v>1171.869</v>
      </c>
    </row>
    <row r="46" spans="1:12" ht="33.75">
      <c r="A46" s="50"/>
      <c r="B46" s="58" t="s">
        <v>51</v>
      </c>
      <c r="C46" s="53" t="s">
        <v>24</v>
      </c>
      <c r="D46" s="53" t="s">
        <v>26</v>
      </c>
      <c r="E46" s="53" t="s">
        <v>42</v>
      </c>
      <c r="F46" s="53" t="s">
        <v>52</v>
      </c>
      <c r="G46" s="53"/>
      <c r="H46" s="54">
        <f aca="true" t="shared" si="2" ref="H46:L48">H47</f>
        <v>599.603</v>
      </c>
      <c r="I46" s="54">
        <f t="shared" si="2"/>
        <v>1424.04</v>
      </c>
      <c r="J46" s="54">
        <f t="shared" si="2"/>
        <v>1424.04</v>
      </c>
      <c r="K46" s="54">
        <f t="shared" si="2"/>
        <v>659.562</v>
      </c>
      <c r="L46" s="57">
        <f t="shared" si="2"/>
        <v>725.519</v>
      </c>
    </row>
    <row r="47" spans="1:12" ht="12.75">
      <c r="A47" s="50"/>
      <c r="B47" s="58" t="s">
        <v>34</v>
      </c>
      <c r="C47" s="53" t="s">
        <v>24</v>
      </c>
      <c r="D47" s="53" t="s">
        <v>26</v>
      </c>
      <c r="E47" s="53" t="s">
        <v>42</v>
      </c>
      <c r="F47" s="53" t="s">
        <v>53</v>
      </c>
      <c r="G47" s="53"/>
      <c r="H47" s="54">
        <f t="shared" si="2"/>
        <v>599.603</v>
      </c>
      <c r="I47" s="54">
        <f t="shared" si="2"/>
        <v>1424.04</v>
      </c>
      <c r="J47" s="54">
        <f t="shared" si="2"/>
        <v>1424.04</v>
      </c>
      <c r="K47" s="54">
        <f t="shared" si="2"/>
        <v>659.562</v>
      </c>
      <c r="L47" s="57">
        <f t="shared" si="2"/>
        <v>725.519</v>
      </c>
    </row>
    <row r="48" spans="1:12" ht="33.75">
      <c r="A48" s="50"/>
      <c r="B48" s="58" t="s">
        <v>54</v>
      </c>
      <c r="C48" s="53" t="s">
        <v>24</v>
      </c>
      <c r="D48" s="53" t="s">
        <v>26</v>
      </c>
      <c r="E48" s="53" t="s">
        <v>42</v>
      </c>
      <c r="F48" s="53" t="s">
        <v>55</v>
      </c>
      <c r="G48" s="53"/>
      <c r="H48" s="54">
        <f t="shared" si="2"/>
        <v>599.603</v>
      </c>
      <c r="I48" s="54">
        <f t="shared" si="2"/>
        <v>1424.04</v>
      </c>
      <c r="J48" s="54">
        <f t="shared" si="2"/>
        <v>1424.04</v>
      </c>
      <c r="K48" s="54">
        <f t="shared" si="2"/>
        <v>659.562</v>
      </c>
      <c r="L48" s="57">
        <f t="shared" si="2"/>
        <v>725.519</v>
      </c>
    </row>
    <row r="49" spans="1:12" ht="23.25" thickBot="1">
      <c r="A49" s="45"/>
      <c r="B49" s="55" t="s">
        <v>39</v>
      </c>
      <c r="C49" s="53" t="s">
        <v>24</v>
      </c>
      <c r="D49" s="53" t="s">
        <v>26</v>
      </c>
      <c r="E49" s="53" t="s">
        <v>42</v>
      </c>
      <c r="F49" s="53" t="s">
        <v>55</v>
      </c>
      <c r="G49" s="53" t="s">
        <v>40</v>
      </c>
      <c r="H49" s="54">
        <v>599.603</v>
      </c>
      <c r="I49" s="54">
        <v>1424.04</v>
      </c>
      <c r="J49" s="54">
        <v>1424.04</v>
      </c>
      <c r="K49" s="54">
        <v>659.562</v>
      </c>
      <c r="L49" s="57">
        <v>725.519</v>
      </c>
    </row>
    <row r="50" spans="1:12" ht="23.25" hidden="1" thickBot="1">
      <c r="A50" s="45"/>
      <c r="B50" s="58" t="s">
        <v>56</v>
      </c>
      <c r="C50" s="53" t="s">
        <v>24</v>
      </c>
      <c r="D50" s="48" t="s">
        <v>26</v>
      </c>
      <c r="E50" s="48" t="s">
        <v>57</v>
      </c>
      <c r="F50" s="48"/>
      <c r="G50" s="48"/>
      <c r="H50" s="49">
        <f aca="true" t="shared" si="3" ref="H50:L54">H51</f>
        <v>188.2</v>
      </c>
      <c r="I50" s="49">
        <f t="shared" si="3"/>
        <v>1048.4</v>
      </c>
      <c r="J50" s="49">
        <f t="shared" si="3"/>
        <v>1048.4</v>
      </c>
      <c r="K50" s="49">
        <f t="shared" si="3"/>
        <v>0</v>
      </c>
      <c r="L50" s="59">
        <f t="shared" si="3"/>
        <v>0</v>
      </c>
    </row>
    <row r="51" spans="1:12" ht="34.5" hidden="1" thickBot="1">
      <c r="A51" s="50"/>
      <c r="B51" s="51" t="s">
        <v>43</v>
      </c>
      <c r="C51" s="53" t="s">
        <v>24</v>
      </c>
      <c r="D51" s="53" t="s">
        <v>26</v>
      </c>
      <c r="E51" s="53" t="s">
        <v>57</v>
      </c>
      <c r="F51" s="53" t="s">
        <v>31</v>
      </c>
      <c r="G51" s="53"/>
      <c r="H51" s="54">
        <f t="shared" si="3"/>
        <v>188.2</v>
      </c>
      <c r="I51" s="54">
        <f t="shared" si="3"/>
        <v>1048.4</v>
      </c>
      <c r="J51" s="54">
        <f t="shared" si="3"/>
        <v>1048.4</v>
      </c>
      <c r="K51" s="54">
        <f t="shared" si="3"/>
        <v>0</v>
      </c>
      <c r="L51" s="57">
        <f t="shared" si="3"/>
        <v>0</v>
      </c>
    </row>
    <row r="52" spans="1:12" ht="23.25" hidden="1" thickBot="1">
      <c r="A52" s="45"/>
      <c r="B52" s="51" t="s">
        <v>58</v>
      </c>
      <c r="C52" s="53" t="s">
        <v>24</v>
      </c>
      <c r="D52" s="53" t="s">
        <v>26</v>
      </c>
      <c r="E52" s="53" t="s">
        <v>57</v>
      </c>
      <c r="F52" s="53" t="s">
        <v>45</v>
      </c>
      <c r="G52" s="53"/>
      <c r="H52" s="54">
        <f t="shared" si="3"/>
        <v>188.2</v>
      </c>
      <c r="I52" s="54">
        <f t="shared" si="3"/>
        <v>1048.4</v>
      </c>
      <c r="J52" s="54">
        <f t="shared" si="3"/>
        <v>1048.4</v>
      </c>
      <c r="K52" s="54">
        <f t="shared" si="3"/>
        <v>0</v>
      </c>
      <c r="L52" s="57">
        <f t="shared" si="3"/>
        <v>0</v>
      </c>
    </row>
    <row r="53" spans="1:12" ht="13.5" hidden="1" thickBot="1">
      <c r="A53" s="45"/>
      <c r="B53" s="51" t="s">
        <v>34</v>
      </c>
      <c r="C53" s="53" t="s">
        <v>24</v>
      </c>
      <c r="D53" s="53" t="s">
        <v>26</v>
      </c>
      <c r="E53" s="53" t="s">
        <v>57</v>
      </c>
      <c r="F53" s="53" t="s">
        <v>46</v>
      </c>
      <c r="G53" s="53"/>
      <c r="H53" s="54">
        <f t="shared" si="3"/>
        <v>188.2</v>
      </c>
      <c r="I53" s="54">
        <f t="shared" si="3"/>
        <v>1048.4</v>
      </c>
      <c r="J53" s="54">
        <f t="shared" si="3"/>
        <v>1048.4</v>
      </c>
      <c r="K53" s="54">
        <f t="shared" si="3"/>
        <v>0</v>
      </c>
      <c r="L53" s="57">
        <f t="shared" si="3"/>
        <v>0</v>
      </c>
    </row>
    <row r="54" spans="1:12" ht="34.5" hidden="1" thickBot="1">
      <c r="A54" s="45"/>
      <c r="B54" s="58" t="s">
        <v>59</v>
      </c>
      <c r="C54" s="53" t="s">
        <v>24</v>
      </c>
      <c r="D54" s="53" t="s">
        <v>26</v>
      </c>
      <c r="E54" s="53" t="s">
        <v>57</v>
      </c>
      <c r="F54" s="53" t="s">
        <v>60</v>
      </c>
      <c r="G54" s="53"/>
      <c r="H54" s="54">
        <f t="shared" si="3"/>
        <v>188.2</v>
      </c>
      <c r="I54" s="54">
        <f t="shared" si="3"/>
        <v>1048.4</v>
      </c>
      <c r="J54" s="54">
        <f t="shared" si="3"/>
        <v>1048.4</v>
      </c>
      <c r="K54" s="54">
        <f t="shared" si="3"/>
        <v>0</v>
      </c>
      <c r="L54" s="57">
        <f t="shared" si="3"/>
        <v>0</v>
      </c>
    </row>
    <row r="55" spans="1:12" ht="13.5" hidden="1" thickBot="1">
      <c r="A55" s="60"/>
      <c r="B55" s="61" t="s">
        <v>61</v>
      </c>
      <c r="C55" s="63" t="s">
        <v>24</v>
      </c>
      <c r="D55" s="63" t="s">
        <v>26</v>
      </c>
      <c r="E55" s="63" t="s">
        <v>57</v>
      </c>
      <c r="F55" s="63" t="s">
        <v>60</v>
      </c>
      <c r="G55" s="63" t="s">
        <v>62</v>
      </c>
      <c r="H55" s="64">
        <v>188.2</v>
      </c>
      <c r="I55" s="64">
        <v>1048.4</v>
      </c>
      <c r="J55" s="64">
        <v>1048.4</v>
      </c>
      <c r="K55" s="64"/>
      <c r="L55" s="65"/>
    </row>
    <row r="56" spans="1:12" ht="23.25" thickBot="1">
      <c r="A56" s="262">
        <v>2</v>
      </c>
      <c r="B56" s="264" t="s">
        <v>63</v>
      </c>
      <c r="C56" s="38" t="s">
        <v>24</v>
      </c>
      <c r="D56" s="38"/>
      <c r="E56" s="38"/>
      <c r="F56" s="38"/>
      <c r="G56" s="38"/>
      <c r="H56" s="39">
        <f>H57+H106+H131+H179+H235+H246+H266+H281+H98</f>
        <v>90616.67799999999</v>
      </c>
      <c r="I56" s="39">
        <f>I57+I106+I131+I179+I235+I246+I266+I281</f>
        <v>233847.339</v>
      </c>
      <c r="J56" s="39">
        <f>J57+J106+J131+J179+J235+J246+J266+J281</f>
        <v>223247.382</v>
      </c>
      <c r="K56" s="39">
        <f>K57+K106+K131+K179+K235+K246+K266+K281+K98</f>
        <v>68198.73</v>
      </c>
      <c r="L56" s="40">
        <f>L57+L106+L131+L179+L235+L246+L266+L281+L98</f>
        <v>68972.84</v>
      </c>
    </row>
    <row r="57" spans="1:12" ht="12.75">
      <c r="A57" s="67"/>
      <c r="B57" s="42" t="s">
        <v>25</v>
      </c>
      <c r="C57" s="43" t="s">
        <v>24</v>
      </c>
      <c r="D57" s="43" t="s">
        <v>26</v>
      </c>
      <c r="E57" s="43" t="s">
        <v>27</v>
      </c>
      <c r="F57" s="43"/>
      <c r="G57" s="43"/>
      <c r="H57" s="44">
        <f>H58+H75+H81</f>
        <v>19259.577</v>
      </c>
      <c r="I57" s="44">
        <f>I58+I75+I81</f>
        <v>7819.76</v>
      </c>
      <c r="J57" s="44">
        <f>J58+J75+J81</f>
        <v>5319.76</v>
      </c>
      <c r="K57" s="44">
        <f>K58+K75+K81</f>
        <v>18535.74</v>
      </c>
      <c r="L57" s="124">
        <f>L58+L75+L81</f>
        <v>19711.260000000002</v>
      </c>
    </row>
    <row r="58" spans="1:12" ht="38.25">
      <c r="A58" s="45"/>
      <c r="B58" s="68" t="s">
        <v>64</v>
      </c>
      <c r="C58" s="48" t="s">
        <v>24</v>
      </c>
      <c r="D58" s="48" t="s">
        <v>26</v>
      </c>
      <c r="E58" s="48" t="s">
        <v>65</v>
      </c>
      <c r="F58" s="48"/>
      <c r="G58" s="48"/>
      <c r="H58" s="49">
        <f>H59</f>
        <v>15321.947</v>
      </c>
      <c r="I58" s="49">
        <f>I59</f>
        <v>1048.4</v>
      </c>
      <c r="J58" s="49">
        <f>J59</f>
        <v>1048.4</v>
      </c>
      <c r="K58" s="49">
        <f>K59</f>
        <v>15223.140000000001</v>
      </c>
      <c r="L58" s="59">
        <f>L59</f>
        <v>16197.52</v>
      </c>
    </row>
    <row r="59" spans="1:12" ht="33.75">
      <c r="A59" s="50"/>
      <c r="B59" s="51" t="s">
        <v>66</v>
      </c>
      <c r="C59" s="53" t="s">
        <v>24</v>
      </c>
      <c r="D59" s="53" t="s">
        <v>26</v>
      </c>
      <c r="E59" s="53" t="s">
        <v>65</v>
      </c>
      <c r="F59" s="53" t="s">
        <v>31</v>
      </c>
      <c r="G59" s="53"/>
      <c r="H59" s="54">
        <f>H60+H71</f>
        <v>15321.947</v>
      </c>
      <c r="I59" s="54">
        <f aca="true" t="shared" si="4" ref="I59:J62">I60</f>
        <v>1048.4</v>
      </c>
      <c r="J59" s="54">
        <f t="shared" si="4"/>
        <v>1048.4</v>
      </c>
      <c r="K59" s="54">
        <f>K60+K71</f>
        <v>15223.140000000001</v>
      </c>
      <c r="L59" s="57">
        <f>L60+L71</f>
        <v>16197.52</v>
      </c>
    </row>
    <row r="60" spans="1:12" ht="33.75">
      <c r="A60" s="45"/>
      <c r="B60" s="69" t="s">
        <v>67</v>
      </c>
      <c r="C60" s="53" t="s">
        <v>24</v>
      </c>
      <c r="D60" s="53" t="s">
        <v>26</v>
      </c>
      <c r="E60" s="53" t="s">
        <v>65</v>
      </c>
      <c r="F60" s="53" t="s">
        <v>45</v>
      </c>
      <c r="G60" s="53"/>
      <c r="H60" s="54">
        <f>H61</f>
        <v>13871.081</v>
      </c>
      <c r="I60" s="54">
        <f t="shared" si="4"/>
        <v>1048.4</v>
      </c>
      <c r="J60" s="54">
        <f t="shared" si="4"/>
        <v>1048.4</v>
      </c>
      <c r="K60" s="54">
        <f>K61</f>
        <v>13595.477</v>
      </c>
      <c r="L60" s="57">
        <f>L61</f>
        <v>14414.787</v>
      </c>
    </row>
    <row r="61" spans="1:12" ht="12.75">
      <c r="A61" s="45"/>
      <c r="B61" s="51" t="s">
        <v>34</v>
      </c>
      <c r="C61" s="53" t="s">
        <v>24</v>
      </c>
      <c r="D61" s="53" t="s">
        <v>26</v>
      </c>
      <c r="E61" s="53" t="s">
        <v>65</v>
      </c>
      <c r="F61" s="53" t="s">
        <v>46</v>
      </c>
      <c r="G61" s="53"/>
      <c r="H61" s="54">
        <f>H62+H65+H67+H69</f>
        <v>13871.081</v>
      </c>
      <c r="I61" s="54">
        <f t="shared" si="4"/>
        <v>1048.4</v>
      </c>
      <c r="J61" s="54">
        <f t="shared" si="4"/>
        <v>1048.4</v>
      </c>
      <c r="K61" s="54">
        <f>K62+K65+K67+K69</f>
        <v>13595.477</v>
      </c>
      <c r="L61" s="57">
        <f>L62+L65+L67+L69</f>
        <v>14414.787</v>
      </c>
    </row>
    <row r="62" spans="1:12" ht="12.75">
      <c r="A62" s="45"/>
      <c r="B62" s="70" t="s">
        <v>47</v>
      </c>
      <c r="C62" s="53" t="s">
        <v>24</v>
      </c>
      <c r="D62" s="53" t="s">
        <v>26</v>
      </c>
      <c r="E62" s="53" t="s">
        <v>65</v>
      </c>
      <c r="F62" s="53" t="s">
        <v>48</v>
      </c>
      <c r="G62" s="53"/>
      <c r="H62" s="54">
        <f>H63+H64</f>
        <v>13321.521</v>
      </c>
      <c r="I62" s="54">
        <f t="shared" si="4"/>
        <v>1048.4</v>
      </c>
      <c r="J62" s="54">
        <f t="shared" si="4"/>
        <v>1048.4</v>
      </c>
      <c r="K62" s="54">
        <f>K63+K64</f>
        <v>13595.477</v>
      </c>
      <c r="L62" s="57">
        <f>L63+L64</f>
        <v>14414.787</v>
      </c>
    </row>
    <row r="63" spans="1:12" ht="22.5">
      <c r="A63" s="45"/>
      <c r="B63" s="55" t="s">
        <v>39</v>
      </c>
      <c r="C63" s="53" t="s">
        <v>24</v>
      </c>
      <c r="D63" s="53" t="s">
        <v>26</v>
      </c>
      <c r="E63" s="53" t="s">
        <v>65</v>
      </c>
      <c r="F63" s="53" t="s">
        <v>48</v>
      </c>
      <c r="G63" s="53" t="s">
        <v>40</v>
      </c>
      <c r="H63" s="54">
        <v>8247.449</v>
      </c>
      <c r="I63" s="54">
        <v>1048.4</v>
      </c>
      <c r="J63" s="54">
        <v>1048.4</v>
      </c>
      <c r="K63" s="54">
        <v>8998.807</v>
      </c>
      <c r="L63" s="57">
        <v>9997.688</v>
      </c>
    </row>
    <row r="64" spans="1:12" ht="22.5">
      <c r="A64" s="45"/>
      <c r="B64" s="55" t="s">
        <v>49</v>
      </c>
      <c r="C64" s="53" t="s">
        <v>24</v>
      </c>
      <c r="D64" s="53" t="s">
        <v>26</v>
      </c>
      <c r="E64" s="53" t="s">
        <v>65</v>
      </c>
      <c r="F64" s="53" t="s">
        <v>48</v>
      </c>
      <c r="G64" s="53" t="s">
        <v>50</v>
      </c>
      <c r="H64" s="54">
        <v>5074.072</v>
      </c>
      <c r="I64" s="54"/>
      <c r="J64" s="54"/>
      <c r="K64" s="54">
        <v>4596.67</v>
      </c>
      <c r="L64" s="57">
        <v>4417.099</v>
      </c>
    </row>
    <row r="65" spans="1:12" ht="33.75" hidden="1">
      <c r="A65" s="45"/>
      <c r="B65" s="71" t="s">
        <v>68</v>
      </c>
      <c r="C65" s="53" t="s">
        <v>24</v>
      </c>
      <c r="D65" s="53" t="s">
        <v>26</v>
      </c>
      <c r="E65" s="53" t="s">
        <v>65</v>
      </c>
      <c r="F65" s="53" t="s">
        <v>69</v>
      </c>
      <c r="G65" s="53"/>
      <c r="H65" s="72">
        <f>H66</f>
        <v>47.06</v>
      </c>
      <c r="I65" s="72">
        <f>I66</f>
        <v>293.3</v>
      </c>
      <c r="J65" s="72">
        <f>J66</f>
        <v>293.3</v>
      </c>
      <c r="K65" s="72">
        <f>K66</f>
        <v>0</v>
      </c>
      <c r="L65" s="73">
        <f>L66</f>
        <v>0</v>
      </c>
    </row>
    <row r="66" spans="1:12" ht="12.75" hidden="1">
      <c r="A66" s="45"/>
      <c r="B66" s="55" t="s">
        <v>61</v>
      </c>
      <c r="C66" s="53" t="s">
        <v>24</v>
      </c>
      <c r="D66" s="53" t="s">
        <v>26</v>
      </c>
      <c r="E66" s="53" t="s">
        <v>65</v>
      </c>
      <c r="F66" s="53" t="s">
        <v>69</v>
      </c>
      <c r="G66" s="53" t="s">
        <v>62</v>
      </c>
      <c r="H66" s="72">
        <v>47.06</v>
      </c>
      <c r="I66" s="72">
        <v>293.3</v>
      </c>
      <c r="J66" s="72">
        <v>293.3</v>
      </c>
      <c r="K66" s="72"/>
      <c r="L66" s="73"/>
    </row>
    <row r="67" spans="1:12" ht="33.75" hidden="1">
      <c r="A67" s="45"/>
      <c r="B67" s="74" t="s">
        <v>340</v>
      </c>
      <c r="C67" s="53" t="s">
        <v>24</v>
      </c>
      <c r="D67" s="53" t="s">
        <v>26</v>
      </c>
      <c r="E67" s="53" t="s">
        <v>65</v>
      </c>
      <c r="F67" s="53" t="s">
        <v>70</v>
      </c>
      <c r="G67" s="53"/>
      <c r="H67" s="72">
        <f>H68</f>
        <v>304.5</v>
      </c>
      <c r="I67" s="72">
        <f>I68</f>
        <v>293.3</v>
      </c>
      <c r="J67" s="72">
        <f>J68</f>
        <v>293.3</v>
      </c>
      <c r="K67" s="72">
        <f>K68</f>
        <v>0</v>
      </c>
      <c r="L67" s="73">
        <f>L68</f>
        <v>0</v>
      </c>
    </row>
    <row r="68" spans="1:12" ht="12.75" hidden="1">
      <c r="A68" s="45"/>
      <c r="B68" s="55" t="s">
        <v>61</v>
      </c>
      <c r="C68" s="53" t="s">
        <v>24</v>
      </c>
      <c r="D68" s="53" t="s">
        <v>26</v>
      </c>
      <c r="E68" s="53" t="s">
        <v>65</v>
      </c>
      <c r="F68" s="53" t="s">
        <v>70</v>
      </c>
      <c r="G68" s="53" t="s">
        <v>62</v>
      </c>
      <c r="H68" s="72">
        <v>304.5</v>
      </c>
      <c r="I68" s="72">
        <v>293.3</v>
      </c>
      <c r="J68" s="72">
        <v>293.3</v>
      </c>
      <c r="K68" s="72"/>
      <c r="L68" s="73"/>
    </row>
    <row r="69" spans="1:12" ht="45" hidden="1">
      <c r="A69" s="45"/>
      <c r="B69" s="75" t="s">
        <v>341</v>
      </c>
      <c r="C69" s="53" t="s">
        <v>24</v>
      </c>
      <c r="D69" s="53" t="s">
        <v>26</v>
      </c>
      <c r="E69" s="53" t="s">
        <v>65</v>
      </c>
      <c r="F69" s="53" t="s">
        <v>71</v>
      </c>
      <c r="G69" s="53"/>
      <c r="H69" s="72">
        <f>H70</f>
        <v>198</v>
      </c>
      <c r="I69" s="72"/>
      <c r="J69" s="72"/>
      <c r="K69" s="72">
        <f>K70</f>
        <v>0</v>
      </c>
      <c r="L69" s="73">
        <f>L70</f>
        <v>0</v>
      </c>
    </row>
    <row r="70" spans="1:12" ht="12.75" hidden="1">
      <c r="A70" s="45"/>
      <c r="B70" s="55" t="s">
        <v>61</v>
      </c>
      <c r="C70" s="53" t="s">
        <v>24</v>
      </c>
      <c r="D70" s="53" t="s">
        <v>26</v>
      </c>
      <c r="E70" s="53" t="s">
        <v>65</v>
      </c>
      <c r="F70" s="53" t="s">
        <v>71</v>
      </c>
      <c r="G70" s="53" t="s">
        <v>62</v>
      </c>
      <c r="H70" s="72">
        <v>198</v>
      </c>
      <c r="I70" s="72"/>
      <c r="J70" s="72"/>
      <c r="K70" s="72"/>
      <c r="L70" s="73"/>
    </row>
    <row r="71" spans="1:12" ht="33.75">
      <c r="A71" s="45"/>
      <c r="B71" s="76" t="s">
        <v>72</v>
      </c>
      <c r="C71" s="53" t="s">
        <v>24</v>
      </c>
      <c r="D71" s="53" t="s">
        <v>26</v>
      </c>
      <c r="E71" s="53" t="s">
        <v>65</v>
      </c>
      <c r="F71" s="147" t="s">
        <v>73</v>
      </c>
      <c r="G71" s="53"/>
      <c r="H71" s="72">
        <f>H72</f>
        <v>1450.866</v>
      </c>
      <c r="I71" s="72"/>
      <c r="J71" s="72"/>
      <c r="K71" s="72">
        <f aca="true" t="shared" si="5" ref="K71:L73">K72</f>
        <v>1627.663</v>
      </c>
      <c r="L71" s="73">
        <f t="shared" si="5"/>
        <v>1782.733</v>
      </c>
    </row>
    <row r="72" spans="1:12" ht="12.75">
      <c r="A72" s="45"/>
      <c r="B72" s="69" t="s">
        <v>74</v>
      </c>
      <c r="C72" s="53" t="s">
        <v>24</v>
      </c>
      <c r="D72" s="53" t="s">
        <v>26</v>
      </c>
      <c r="E72" s="53" t="s">
        <v>65</v>
      </c>
      <c r="F72" s="147" t="s">
        <v>75</v>
      </c>
      <c r="G72" s="53"/>
      <c r="H72" s="72">
        <f>H73</f>
        <v>1450.866</v>
      </c>
      <c r="I72" s="72"/>
      <c r="J72" s="72"/>
      <c r="K72" s="72">
        <f t="shared" si="5"/>
        <v>1627.663</v>
      </c>
      <c r="L72" s="73">
        <f t="shared" si="5"/>
        <v>1782.733</v>
      </c>
    </row>
    <row r="73" spans="1:12" ht="22.5">
      <c r="A73" s="45"/>
      <c r="B73" s="148" t="s">
        <v>76</v>
      </c>
      <c r="C73" s="53" t="s">
        <v>24</v>
      </c>
      <c r="D73" s="53" t="s">
        <v>26</v>
      </c>
      <c r="E73" s="53" t="s">
        <v>65</v>
      </c>
      <c r="F73" s="147" t="s">
        <v>77</v>
      </c>
      <c r="G73" s="53"/>
      <c r="H73" s="72">
        <f>H74</f>
        <v>1450.866</v>
      </c>
      <c r="I73" s="72"/>
      <c r="J73" s="72"/>
      <c r="K73" s="72">
        <f t="shared" si="5"/>
        <v>1627.663</v>
      </c>
      <c r="L73" s="73">
        <f t="shared" si="5"/>
        <v>1782.733</v>
      </c>
    </row>
    <row r="74" spans="1:12" ht="22.5">
      <c r="A74" s="45"/>
      <c r="B74" s="55" t="s">
        <v>39</v>
      </c>
      <c r="C74" s="53" t="s">
        <v>24</v>
      </c>
      <c r="D74" s="53" t="s">
        <v>26</v>
      </c>
      <c r="E74" s="53" t="s">
        <v>65</v>
      </c>
      <c r="F74" s="147" t="s">
        <v>77</v>
      </c>
      <c r="G74" s="53" t="s">
        <v>40</v>
      </c>
      <c r="H74" s="72">
        <v>1450.866</v>
      </c>
      <c r="I74" s="72"/>
      <c r="J74" s="72"/>
      <c r="K74" s="72">
        <v>1627.663</v>
      </c>
      <c r="L74" s="73">
        <v>1782.733</v>
      </c>
    </row>
    <row r="75" spans="1:12" ht="12.75">
      <c r="A75" s="45"/>
      <c r="B75" s="46" t="s">
        <v>78</v>
      </c>
      <c r="C75" s="48" t="s">
        <v>24</v>
      </c>
      <c r="D75" s="48" t="s">
        <v>26</v>
      </c>
      <c r="E75" s="48" t="s">
        <v>79</v>
      </c>
      <c r="F75" s="48"/>
      <c r="G75" s="48"/>
      <c r="H75" s="79">
        <f aca="true" t="shared" si="6" ref="H75:L79">H76</f>
        <v>3045.93</v>
      </c>
      <c r="I75" s="79">
        <f t="shared" si="6"/>
        <v>1000</v>
      </c>
      <c r="J75" s="79">
        <f t="shared" si="6"/>
        <v>1000</v>
      </c>
      <c r="K75" s="79">
        <f t="shared" si="6"/>
        <v>2500.6</v>
      </c>
      <c r="L75" s="80">
        <f t="shared" si="6"/>
        <v>2701.74</v>
      </c>
    </row>
    <row r="76" spans="1:12" ht="33.75">
      <c r="A76" s="45"/>
      <c r="B76" s="46" t="s">
        <v>80</v>
      </c>
      <c r="C76" s="48" t="s">
        <v>24</v>
      </c>
      <c r="D76" s="48" t="s">
        <v>26</v>
      </c>
      <c r="E76" s="48" t="s">
        <v>79</v>
      </c>
      <c r="F76" s="48" t="s">
        <v>81</v>
      </c>
      <c r="G76" s="48"/>
      <c r="H76" s="79">
        <f t="shared" si="6"/>
        <v>3045.93</v>
      </c>
      <c r="I76" s="79">
        <f t="shared" si="6"/>
        <v>1000</v>
      </c>
      <c r="J76" s="79">
        <f t="shared" si="6"/>
        <v>1000</v>
      </c>
      <c r="K76" s="79">
        <f t="shared" si="6"/>
        <v>2500.6</v>
      </c>
      <c r="L76" s="80">
        <f t="shared" si="6"/>
        <v>2701.74</v>
      </c>
    </row>
    <row r="77" spans="1:12" ht="12.75">
      <c r="A77" s="45"/>
      <c r="B77" s="52" t="s">
        <v>74</v>
      </c>
      <c r="C77" s="53" t="s">
        <v>24</v>
      </c>
      <c r="D77" s="53" t="s">
        <v>26</v>
      </c>
      <c r="E77" s="53" t="s">
        <v>79</v>
      </c>
      <c r="F77" s="53" t="s">
        <v>82</v>
      </c>
      <c r="G77" s="53"/>
      <c r="H77" s="72">
        <f t="shared" si="6"/>
        <v>3045.93</v>
      </c>
      <c r="I77" s="72">
        <f t="shared" si="6"/>
        <v>1000</v>
      </c>
      <c r="J77" s="72">
        <f t="shared" si="6"/>
        <v>1000</v>
      </c>
      <c r="K77" s="72">
        <f t="shared" si="6"/>
        <v>2500.6</v>
      </c>
      <c r="L77" s="73">
        <f t="shared" si="6"/>
        <v>2701.74</v>
      </c>
    </row>
    <row r="78" spans="1:12" ht="12.75">
      <c r="A78" s="45"/>
      <c r="B78" s="52" t="s">
        <v>74</v>
      </c>
      <c r="C78" s="53" t="s">
        <v>24</v>
      </c>
      <c r="D78" s="53" t="s">
        <v>26</v>
      </c>
      <c r="E78" s="53" t="s">
        <v>79</v>
      </c>
      <c r="F78" s="53" t="s">
        <v>83</v>
      </c>
      <c r="G78" s="53"/>
      <c r="H78" s="72">
        <f t="shared" si="6"/>
        <v>3045.93</v>
      </c>
      <c r="I78" s="72">
        <f t="shared" si="6"/>
        <v>1000</v>
      </c>
      <c r="J78" s="72">
        <f t="shared" si="6"/>
        <v>1000</v>
      </c>
      <c r="K78" s="72">
        <f t="shared" si="6"/>
        <v>2500.6</v>
      </c>
      <c r="L78" s="73">
        <f t="shared" si="6"/>
        <v>2701.74</v>
      </c>
    </row>
    <row r="79" spans="1:12" ht="22.5">
      <c r="A79" s="45"/>
      <c r="B79" s="52" t="s">
        <v>84</v>
      </c>
      <c r="C79" s="53" t="s">
        <v>24</v>
      </c>
      <c r="D79" s="53" t="s">
        <v>26</v>
      </c>
      <c r="E79" s="53" t="s">
        <v>79</v>
      </c>
      <c r="F79" s="53" t="s">
        <v>85</v>
      </c>
      <c r="G79" s="53"/>
      <c r="H79" s="72">
        <f t="shared" si="6"/>
        <v>3045.93</v>
      </c>
      <c r="I79" s="72">
        <f t="shared" si="6"/>
        <v>1000</v>
      </c>
      <c r="J79" s="72">
        <f t="shared" si="6"/>
        <v>1000</v>
      </c>
      <c r="K79" s="72">
        <f t="shared" si="6"/>
        <v>2500.6</v>
      </c>
      <c r="L79" s="73">
        <f t="shared" si="6"/>
        <v>2701.74</v>
      </c>
    </row>
    <row r="80" spans="1:12" ht="12.75">
      <c r="A80" s="45"/>
      <c r="B80" s="55" t="s">
        <v>86</v>
      </c>
      <c r="C80" s="53" t="s">
        <v>24</v>
      </c>
      <c r="D80" s="53" t="s">
        <v>26</v>
      </c>
      <c r="E80" s="53" t="s">
        <v>79</v>
      </c>
      <c r="F80" s="53" t="s">
        <v>85</v>
      </c>
      <c r="G80" s="53" t="s">
        <v>87</v>
      </c>
      <c r="H80" s="72">
        <v>3045.93</v>
      </c>
      <c r="I80" s="72">
        <v>1000</v>
      </c>
      <c r="J80" s="72">
        <v>1000</v>
      </c>
      <c r="K80" s="72">
        <v>2500.6</v>
      </c>
      <c r="L80" s="73">
        <v>2701.74</v>
      </c>
    </row>
    <row r="81" spans="1:12" ht="12.75">
      <c r="A81" s="45"/>
      <c r="B81" s="46" t="s">
        <v>88</v>
      </c>
      <c r="C81" s="48" t="s">
        <v>24</v>
      </c>
      <c r="D81" s="48" t="s">
        <v>26</v>
      </c>
      <c r="E81" s="48" t="s">
        <v>89</v>
      </c>
      <c r="F81" s="48"/>
      <c r="G81" s="48"/>
      <c r="H81" s="79">
        <f>H82+H88</f>
        <v>891.7</v>
      </c>
      <c r="I81" s="79">
        <f>I82+I88</f>
        <v>5771.360000000001</v>
      </c>
      <c r="J81" s="79">
        <f>J82+J88</f>
        <v>3271.36</v>
      </c>
      <c r="K81" s="79">
        <f>K82+K88</f>
        <v>812</v>
      </c>
      <c r="L81" s="80">
        <f>L82+L88</f>
        <v>812</v>
      </c>
    </row>
    <row r="82" spans="1:12" ht="22.5">
      <c r="A82" s="45"/>
      <c r="B82" s="46" t="s">
        <v>90</v>
      </c>
      <c r="C82" s="48" t="s">
        <v>24</v>
      </c>
      <c r="D82" s="48" t="s">
        <v>26</v>
      </c>
      <c r="E82" s="48" t="s">
        <v>89</v>
      </c>
      <c r="F82" s="48" t="s">
        <v>91</v>
      </c>
      <c r="G82" s="48"/>
      <c r="H82" s="79">
        <f aca="true" t="shared" si="7" ref="H82:L84">H83</f>
        <v>293.2</v>
      </c>
      <c r="I82" s="79">
        <f t="shared" si="7"/>
        <v>4856</v>
      </c>
      <c r="J82" s="79">
        <f t="shared" si="7"/>
        <v>2356</v>
      </c>
      <c r="K82" s="79">
        <f t="shared" si="7"/>
        <v>213.5</v>
      </c>
      <c r="L82" s="80">
        <f t="shared" si="7"/>
        <v>213.5</v>
      </c>
    </row>
    <row r="83" spans="1:12" ht="12.75">
      <c r="A83" s="50"/>
      <c r="B83" s="51" t="s">
        <v>74</v>
      </c>
      <c r="C83" s="53" t="s">
        <v>24</v>
      </c>
      <c r="D83" s="53" t="s">
        <v>26</v>
      </c>
      <c r="E83" s="53" t="s">
        <v>89</v>
      </c>
      <c r="F83" s="53" t="s">
        <v>92</v>
      </c>
      <c r="G83" s="53"/>
      <c r="H83" s="72">
        <f t="shared" si="7"/>
        <v>293.2</v>
      </c>
      <c r="I83" s="72">
        <f t="shared" si="7"/>
        <v>4856</v>
      </c>
      <c r="J83" s="72">
        <f t="shared" si="7"/>
        <v>2356</v>
      </c>
      <c r="K83" s="72">
        <f t="shared" si="7"/>
        <v>213.5</v>
      </c>
      <c r="L83" s="73">
        <f t="shared" si="7"/>
        <v>213.5</v>
      </c>
    </row>
    <row r="84" spans="1:12" ht="12.75">
      <c r="A84" s="50"/>
      <c r="B84" s="51" t="s">
        <v>74</v>
      </c>
      <c r="C84" s="53" t="s">
        <v>24</v>
      </c>
      <c r="D84" s="53" t="s">
        <v>26</v>
      </c>
      <c r="E84" s="53" t="s">
        <v>89</v>
      </c>
      <c r="F84" s="53" t="s">
        <v>93</v>
      </c>
      <c r="G84" s="53"/>
      <c r="H84" s="72">
        <f t="shared" si="7"/>
        <v>293.2</v>
      </c>
      <c r="I84" s="72">
        <f t="shared" si="7"/>
        <v>4856</v>
      </c>
      <c r="J84" s="72">
        <f t="shared" si="7"/>
        <v>2356</v>
      </c>
      <c r="K84" s="72">
        <f t="shared" si="7"/>
        <v>213.5</v>
      </c>
      <c r="L84" s="73">
        <f t="shared" si="7"/>
        <v>213.5</v>
      </c>
    </row>
    <row r="85" spans="1:12" ht="12.75">
      <c r="A85" s="45"/>
      <c r="B85" s="46" t="s">
        <v>94</v>
      </c>
      <c r="C85" s="48" t="s">
        <v>24</v>
      </c>
      <c r="D85" s="48" t="s">
        <v>26</v>
      </c>
      <c r="E85" s="48" t="s">
        <v>89</v>
      </c>
      <c r="F85" s="48" t="s">
        <v>95</v>
      </c>
      <c r="G85" s="48"/>
      <c r="H85" s="79">
        <f>H86+H87</f>
        <v>293.2</v>
      </c>
      <c r="I85" s="79">
        <f>I86+I87</f>
        <v>4856</v>
      </c>
      <c r="J85" s="79">
        <f>J86+J87</f>
        <v>2356</v>
      </c>
      <c r="K85" s="79">
        <f>K86+K87</f>
        <v>213.5</v>
      </c>
      <c r="L85" s="80">
        <f>L86+L87</f>
        <v>213.5</v>
      </c>
    </row>
    <row r="86" spans="1:12" ht="22.5">
      <c r="A86" s="45"/>
      <c r="B86" s="55" t="s">
        <v>49</v>
      </c>
      <c r="C86" s="53" t="s">
        <v>24</v>
      </c>
      <c r="D86" s="53" t="s">
        <v>26</v>
      </c>
      <c r="E86" s="53" t="s">
        <v>89</v>
      </c>
      <c r="F86" s="53" t="s">
        <v>95</v>
      </c>
      <c r="G86" s="53" t="s">
        <v>50</v>
      </c>
      <c r="H86" s="72">
        <v>260</v>
      </c>
      <c r="I86" s="72">
        <v>4756</v>
      </c>
      <c r="J86" s="72">
        <v>2256</v>
      </c>
      <c r="K86" s="72">
        <v>178.5</v>
      </c>
      <c r="L86" s="73">
        <v>178.5</v>
      </c>
    </row>
    <row r="87" spans="1:12" ht="12.75">
      <c r="A87" s="45"/>
      <c r="B87" s="55" t="s">
        <v>96</v>
      </c>
      <c r="C87" s="53" t="s">
        <v>24</v>
      </c>
      <c r="D87" s="53" t="s">
        <v>26</v>
      </c>
      <c r="E87" s="53" t="s">
        <v>89</v>
      </c>
      <c r="F87" s="53" t="s">
        <v>95</v>
      </c>
      <c r="G87" s="53" t="s">
        <v>97</v>
      </c>
      <c r="H87" s="72">
        <v>33.2</v>
      </c>
      <c r="I87" s="72">
        <f>20+80</f>
        <v>100</v>
      </c>
      <c r="J87" s="72">
        <f>20+80</f>
        <v>100</v>
      </c>
      <c r="K87" s="72">
        <v>35</v>
      </c>
      <c r="L87" s="73">
        <v>35</v>
      </c>
    </row>
    <row r="88" spans="1:12" ht="38.25">
      <c r="A88" s="81"/>
      <c r="B88" s="82" t="s">
        <v>98</v>
      </c>
      <c r="C88" s="48" t="s">
        <v>24</v>
      </c>
      <c r="D88" s="48" t="s">
        <v>26</v>
      </c>
      <c r="E88" s="48" t="s">
        <v>89</v>
      </c>
      <c r="F88" s="48" t="s">
        <v>31</v>
      </c>
      <c r="G88" s="48"/>
      <c r="H88" s="79">
        <f aca="true" t="shared" si="8" ref="H88:L89">H89</f>
        <v>598.5</v>
      </c>
      <c r="I88" s="79">
        <f t="shared" si="8"/>
        <v>915.3600000000001</v>
      </c>
      <c r="J88" s="79">
        <f t="shared" si="8"/>
        <v>915.3600000000001</v>
      </c>
      <c r="K88" s="79">
        <f t="shared" si="8"/>
        <v>598.5</v>
      </c>
      <c r="L88" s="80">
        <f t="shared" si="8"/>
        <v>598.5</v>
      </c>
    </row>
    <row r="89" spans="1:12" ht="38.25">
      <c r="A89" s="50"/>
      <c r="B89" s="83" t="s">
        <v>99</v>
      </c>
      <c r="C89" s="53" t="s">
        <v>24</v>
      </c>
      <c r="D89" s="53" t="s">
        <v>26</v>
      </c>
      <c r="E89" s="53" t="s">
        <v>89</v>
      </c>
      <c r="F89" s="53" t="s">
        <v>45</v>
      </c>
      <c r="G89" s="53"/>
      <c r="H89" s="72">
        <f t="shared" si="8"/>
        <v>598.5</v>
      </c>
      <c r="I89" s="72">
        <f t="shared" si="8"/>
        <v>915.3600000000001</v>
      </c>
      <c r="J89" s="72">
        <f t="shared" si="8"/>
        <v>915.3600000000001</v>
      </c>
      <c r="K89" s="72">
        <f t="shared" si="8"/>
        <v>598.5</v>
      </c>
      <c r="L89" s="73">
        <f t="shared" si="8"/>
        <v>598.5</v>
      </c>
    </row>
    <row r="90" spans="1:12" ht="12.75">
      <c r="A90" s="50"/>
      <c r="B90" s="51" t="s">
        <v>74</v>
      </c>
      <c r="C90" s="53" t="s">
        <v>24</v>
      </c>
      <c r="D90" s="53" t="s">
        <v>26</v>
      </c>
      <c r="E90" s="53" t="s">
        <v>89</v>
      </c>
      <c r="F90" s="53" t="s">
        <v>46</v>
      </c>
      <c r="G90" s="53"/>
      <c r="H90" s="72">
        <f>H95</f>
        <v>598.5</v>
      </c>
      <c r="I90" s="72">
        <f>I91+I93+I95</f>
        <v>915.3600000000001</v>
      </c>
      <c r="J90" s="72">
        <f>J91+J93+J95</f>
        <v>915.3600000000001</v>
      </c>
      <c r="K90" s="72">
        <f>K95</f>
        <v>598.5</v>
      </c>
      <c r="L90" s="73">
        <f>L95</f>
        <v>598.5</v>
      </c>
    </row>
    <row r="91" spans="1:12" ht="12.75" hidden="1">
      <c r="A91" s="50"/>
      <c r="B91" s="51" t="s">
        <v>94</v>
      </c>
      <c r="C91" s="53" t="s">
        <v>24</v>
      </c>
      <c r="D91" s="53" t="s">
        <v>26</v>
      </c>
      <c r="E91" s="53" t="s">
        <v>89</v>
      </c>
      <c r="F91" s="53" t="s">
        <v>100</v>
      </c>
      <c r="G91" s="53"/>
      <c r="H91" s="72">
        <f>H92</f>
        <v>0</v>
      </c>
      <c r="I91" s="72">
        <f>I92</f>
        <v>0</v>
      </c>
      <c r="J91" s="72">
        <f>J92</f>
        <v>0</v>
      </c>
      <c r="K91" s="72">
        <f>K92</f>
        <v>0</v>
      </c>
      <c r="L91" s="73">
        <f>L92</f>
        <v>0</v>
      </c>
    </row>
    <row r="92" spans="1:12" ht="22.5" hidden="1">
      <c r="A92" s="45"/>
      <c r="B92" s="55" t="s">
        <v>49</v>
      </c>
      <c r="C92" s="53" t="s">
        <v>24</v>
      </c>
      <c r="D92" s="53" t="s">
        <v>26</v>
      </c>
      <c r="E92" s="53" t="s">
        <v>89</v>
      </c>
      <c r="F92" s="53" t="s">
        <v>100</v>
      </c>
      <c r="G92" s="53" t="s">
        <v>50</v>
      </c>
      <c r="H92" s="72"/>
      <c r="I92" s="72">
        <v>0</v>
      </c>
      <c r="J92" s="72">
        <v>0</v>
      </c>
      <c r="K92" s="72"/>
      <c r="L92" s="73"/>
    </row>
    <row r="93" spans="1:12" ht="33.75" hidden="1">
      <c r="A93" s="45"/>
      <c r="B93" s="71" t="s">
        <v>68</v>
      </c>
      <c r="C93" s="53" t="s">
        <v>24</v>
      </c>
      <c r="D93" s="53" t="s">
        <v>26</v>
      </c>
      <c r="E93" s="53" t="s">
        <v>65</v>
      </c>
      <c r="F93" s="53" t="s">
        <v>69</v>
      </c>
      <c r="G93" s="53"/>
      <c r="H93" s="72">
        <f>H94</f>
        <v>0</v>
      </c>
      <c r="I93" s="72">
        <f>I94</f>
        <v>293.3</v>
      </c>
      <c r="J93" s="72">
        <f>J94</f>
        <v>293.3</v>
      </c>
      <c r="K93" s="72">
        <f>K94</f>
        <v>0</v>
      </c>
      <c r="L93" s="73">
        <f>L94</f>
        <v>0</v>
      </c>
    </row>
    <row r="94" spans="1:12" ht="12.75" hidden="1">
      <c r="A94" s="45"/>
      <c r="B94" s="55" t="s">
        <v>61</v>
      </c>
      <c r="C94" s="53" t="s">
        <v>24</v>
      </c>
      <c r="D94" s="53" t="s">
        <v>26</v>
      </c>
      <c r="E94" s="53" t="s">
        <v>65</v>
      </c>
      <c r="F94" s="53" t="s">
        <v>69</v>
      </c>
      <c r="G94" s="53" t="s">
        <v>62</v>
      </c>
      <c r="H94" s="72"/>
      <c r="I94" s="72">
        <v>293.3</v>
      </c>
      <c r="J94" s="72">
        <v>293.3</v>
      </c>
      <c r="K94" s="72"/>
      <c r="L94" s="73"/>
    </row>
    <row r="95" spans="1:12" ht="51">
      <c r="A95" s="45"/>
      <c r="B95" s="84" t="s">
        <v>342</v>
      </c>
      <c r="C95" s="53" t="s">
        <v>24</v>
      </c>
      <c r="D95" s="53" t="s">
        <v>26</v>
      </c>
      <c r="E95" s="53" t="s">
        <v>89</v>
      </c>
      <c r="F95" s="53" t="s">
        <v>101</v>
      </c>
      <c r="G95" s="53"/>
      <c r="H95" s="72">
        <f>H96+H97</f>
        <v>598.5</v>
      </c>
      <c r="I95" s="72">
        <f>I96+I97</f>
        <v>622.0600000000001</v>
      </c>
      <c r="J95" s="72">
        <f>J96+J97</f>
        <v>622.0600000000001</v>
      </c>
      <c r="K95" s="72">
        <f>K96+K97</f>
        <v>598.5</v>
      </c>
      <c r="L95" s="73">
        <f>L96+L97</f>
        <v>598.5</v>
      </c>
    </row>
    <row r="96" spans="1:12" ht="22.5">
      <c r="A96" s="45"/>
      <c r="B96" s="55" t="s">
        <v>39</v>
      </c>
      <c r="C96" s="53" t="s">
        <v>24</v>
      </c>
      <c r="D96" s="53" t="s">
        <v>26</v>
      </c>
      <c r="E96" s="53" t="s">
        <v>89</v>
      </c>
      <c r="F96" s="53" t="s">
        <v>101</v>
      </c>
      <c r="G96" s="53" t="s">
        <v>40</v>
      </c>
      <c r="H96" s="72">
        <v>561.3</v>
      </c>
      <c r="I96" s="72">
        <v>581.86</v>
      </c>
      <c r="J96" s="72">
        <v>581.86</v>
      </c>
      <c r="K96" s="72">
        <v>561.3</v>
      </c>
      <c r="L96" s="73">
        <v>561.3</v>
      </c>
    </row>
    <row r="97" spans="1:12" ht="22.5">
      <c r="A97" s="45"/>
      <c r="B97" s="55" t="s">
        <v>49</v>
      </c>
      <c r="C97" s="53" t="s">
        <v>24</v>
      </c>
      <c r="D97" s="53" t="s">
        <v>26</v>
      </c>
      <c r="E97" s="53" t="s">
        <v>89</v>
      </c>
      <c r="F97" s="53" t="s">
        <v>101</v>
      </c>
      <c r="G97" s="53" t="s">
        <v>50</v>
      </c>
      <c r="H97" s="72">
        <v>37.2</v>
      </c>
      <c r="I97" s="72">
        <v>40.2</v>
      </c>
      <c r="J97" s="72">
        <v>40.2</v>
      </c>
      <c r="K97" s="72">
        <v>37.2</v>
      </c>
      <c r="L97" s="73">
        <v>37.2</v>
      </c>
    </row>
    <row r="98" spans="1:12" ht="12.75" hidden="1">
      <c r="A98" s="45"/>
      <c r="B98" s="149" t="s">
        <v>102</v>
      </c>
      <c r="C98" s="53" t="s">
        <v>24</v>
      </c>
      <c r="D98" s="48" t="s">
        <v>29</v>
      </c>
      <c r="E98" s="48" t="s">
        <v>27</v>
      </c>
      <c r="F98" s="53"/>
      <c r="G98" s="53"/>
      <c r="H98" s="79">
        <f>H99</f>
        <v>640.2</v>
      </c>
      <c r="I98" s="79"/>
      <c r="J98" s="79"/>
      <c r="K98" s="79">
        <f aca="true" t="shared" si="9" ref="K98:L102">K99</f>
        <v>0</v>
      </c>
      <c r="L98" s="80">
        <f t="shared" si="9"/>
        <v>0</v>
      </c>
    </row>
    <row r="99" spans="1:12" ht="12.75" hidden="1">
      <c r="A99" s="45"/>
      <c r="B99" s="149" t="s">
        <v>103</v>
      </c>
      <c r="C99" s="53" t="s">
        <v>24</v>
      </c>
      <c r="D99" s="48" t="s">
        <v>29</v>
      </c>
      <c r="E99" s="48" t="s">
        <v>42</v>
      </c>
      <c r="F99" s="53"/>
      <c r="G99" s="53"/>
      <c r="H99" s="79">
        <f>H100</f>
        <v>640.2</v>
      </c>
      <c r="I99" s="79"/>
      <c r="J99" s="79"/>
      <c r="K99" s="79">
        <f t="shared" si="9"/>
        <v>0</v>
      </c>
      <c r="L99" s="80">
        <f t="shared" si="9"/>
        <v>0</v>
      </c>
    </row>
    <row r="100" spans="1:12" ht="22.5" hidden="1">
      <c r="A100" s="45"/>
      <c r="B100" s="46" t="s">
        <v>104</v>
      </c>
      <c r="C100" s="53" t="s">
        <v>24</v>
      </c>
      <c r="D100" s="48" t="s">
        <v>29</v>
      </c>
      <c r="E100" s="48" t="s">
        <v>42</v>
      </c>
      <c r="F100" s="48" t="s">
        <v>81</v>
      </c>
      <c r="G100" s="53"/>
      <c r="H100" s="79">
        <f>H101</f>
        <v>640.2</v>
      </c>
      <c r="I100" s="79"/>
      <c r="J100" s="79"/>
      <c r="K100" s="79">
        <f t="shared" si="9"/>
        <v>0</v>
      </c>
      <c r="L100" s="80">
        <f t="shared" si="9"/>
        <v>0</v>
      </c>
    </row>
    <row r="101" spans="1:12" ht="12.75" hidden="1">
      <c r="A101" s="45"/>
      <c r="B101" s="51" t="s">
        <v>74</v>
      </c>
      <c r="C101" s="53" t="s">
        <v>24</v>
      </c>
      <c r="D101" s="53" t="s">
        <v>29</v>
      </c>
      <c r="E101" s="53" t="s">
        <v>42</v>
      </c>
      <c r="F101" s="53" t="s">
        <v>105</v>
      </c>
      <c r="G101" s="53"/>
      <c r="H101" s="72">
        <f>H102</f>
        <v>640.2</v>
      </c>
      <c r="I101" s="72"/>
      <c r="J101" s="72"/>
      <c r="K101" s="72">
        <f t="shared" si="9"/>
        <v>0</v>
      </c>
      <c r="L101" s="73">
        <f t="shared" si="9"/>
        <v>0</v>
      </c>
    </row>
    <row r="102" spans="1:12" ht="12.75" hidden="1">
      <c r="A102" s="45"/>
      <c r="B102" s="51" t="s">
        <v>74</v>
      </c>
      <c r="C102" s="53" t="s">
        <v>24</v>
      </c>
      <c r="D102" s="53" t="s">
        <v>29</v>
      </c>
      <c r="E102" s="53" t="s">
        <v>42</v>
      </c>
      <c r="F102" s="53" t="s">
        <v>83</v>
      </c>
      <c r="G102" s="53"/>
      <c r="H102" s="72">
        <f>H103</f>
        <v>640.2</v>
      </c>
      <c r="I102" s="72"/>
      <c r="J102" s="72"/>
      <c r="K102" s="72">
        <f t="shared" si="9"/>
        <v>0</v>
      </c>
      <c r="L102" s="73">
        <f t="shared" si="9"/>
        <v>0</v>
      </c>
    </row>
    <row r="103" spans="1:12" ht="22.5" hidden="1">
      <c r="A103" s="45"/>
      <c r="B103" s="86" t="s">
        <v>106</v>
      </c>
      <c r="C103" s="53" t="s">
        <v>24</v>
      </c>
      <c r="D103" s="53" t="s">
        <v>29</v>
      </c>
      <c r="E103" s="53" t="s">
        <v>42</v>
      </c>
      <c r="F103" s="53" t="s">
        <v>107</v>
      </c>
      <c r="G103" s="53"/>
      <c r="H103" s="72">
        <f>H104+H105</f>
        <v>640.2</v>
      </c>
      <c r="I103" s="72"/>
      <c r="J103" s="72"/>
      <c r="K103" s="72">
        <f>K104+K105</f>
        <v>0</v>
      </c>
      <c r="L103" s="73">
        <f>L104+L105</f>
        <v>0</v>
      </c>
    </row>
    <row r="104" spans="1:12" ht="22.5" hidden="1">
      <c r="A104" s="45"/>
      <c r="B104" s="55" t="s">
        <v>39</v>
      </c>
      <c r="C104" s="53" t="s">
        <v>24</v>
      </c>
      <c r="D104" s="53" t="s">
        <v>29</v>
      </c>
      <c r="E104" s="53" t="s">
        <v>42</v>
      </c>
      <c r="F104" s="53" t="s">
        <v>107</v>
      </c>
      <c r="G104" s="53" t="s">
        <v>40</v>
      </c>
      <c r="H104" s="72">
        <v>638.005</v>
      </c>
      <c r="I104" s="72"/>
      <c r="J104" s="72"/>
      <c r="K104" s="72"/>
      <c r="L104" s="73"/>
    </row>
    <row r="105" spans="1:12" ht="22.5" hidden="1">
      <c r="A105" s="45"/>
      <c r="B105" s="55" t="s">
        <v>49</v>
      </c>
      <c r="C105" s="53" t="s">
        <v>24</v>
      </c>
      <c r="D105" s="53" t="s">
        <v>29</v>
      </c>
      <c r="E105" s="53" t="s">
        <v>42</v>
      </c>
      <c r="F105" s="53" t="s">
        <v>107</v>
      </c>
      <c r="G105" s="53" t="s">
        <v>50</v>
      </c>
      <c r="H105" s="72">
        <v>2.195</v>
      </c>
      <c r="I105" s="72"/>
      <c r="J105" s="72"/>
      <c r="K105" s="72"/>
      <c r="L105" s="73"/>
    </row>
    <row r="106" spans="1:12" ht="12.75">
      <c r="A106" s="50"/>
      <c r="B106" s="87" t="s">
        <v>108</v>
      </c>
      <c r="C106" s="48" t="s">
        <v>24</v>
      </c>
      <c r="D106" s="48" t="s">
        <v>42</v>
      </c>
      <c r="E106" s="48" t="s">
        <v>27</v>
      </c>
      <c r="F106" s="48"/>
      <c r="G106" s="48"/>
      <c r="H106" s="79">
        <f>H107</f>
        <v>1179</v>
      </c>
      <c r="I106" s="79">
        <f>I107</f>
        <v>7939.550000000001</v>
      </c>
      <c r="J106" s="79">
        <f>J107</f>
        <v>6036.2</v>
      </c>
      <c r="K106" s="79">
        <f>K107</f>
        <v>1202</v>
      </c>
      <c r="L106" s="80">
        <f>L107</f>
        <v>676</v>
      </c>
    </row>
    <row r="107" spans="1:12" ht="22.5">
      <c r="A107" s="45"/>
      <c r="B107" s="46" t="s">
        <v>109</v>
      </c>
      <c r="C107" s="48" t="s">
        <v>24</v>
      </c>
      <c r="D107" s="48" t="s">
        <v>42</v>
      </c>
      <c r="E107" s="48" t="s">
        <v>110</v>
      </c>
      <c r="F107" s="48"/>
      <c r="G107" s="48"/>
      <c r="H107" s="79">
        <f>H108+H127</f>
        <v>1179</v>
      </c>
      <c r="I107" s="79">
        <f>I108+I127</f>
        <v>7939.550000000001</v>
      </c>
      <c r="J107" s="79">
        <f>J108+J127</f>
        <v>6036.2</v>
      </c>
      <c r="K107" s="79">
        <f>K108+K127</f>
        <v>1202</v>
      </c>
      <c r="L107" s="80">
        <f>L108+L127</f>
        <v>676</v>
      </c>
    </row>
    <row r="108" spans="1:12" ht="33.75">
      <c r="A108" s="45"/>
      <c r="B108" s="149" t="s">
        <v>111</v>
      </c>
      <c r="C108" s="48" t="s">
        <v>24</v>
      </c>
      <c r="D108" s="48" t="s">
        <v>42</v>
      </c>
      <c r="E108" s="48" t="s">
        <v>110</v>
      </c>
      <c r="F108" s="48" t="s">
        <v>112</v>
      </c>
      <c r="G108" s="48"/>
      <c r="H108" s="79">
        <f>H109+H121</f>
        <v>1179</v>
      </c>
      <c r="I108" s="79">
        <f>I109+I121</f>
        <v>7857.200000000001</v>
      </c>
      <c r="J108" s="79">
        <f>J109+J121</f>
        <v>5976.2</v>
      </c>
      <c r="K108" s="79">
        <f>K109+K121</f>
        <v>1202</v>
      </c>
      <c r="L108" s="80">
        <f>L109+L121</f>
        <v>676</v>
      </c>
    </row>
    <row r="109" spans="1:12" ht="45">
      <c r="A109" s="50"/>
      <c r="B109" s="150" t="s">
        <v>113</v>
      </c>
      <c r="C109" s="53" t="s">
        <v>24</v>
      </c>
      <c r="D109" s="89" t="s">
        <v>42</v>
      </c>
      <c r="E109" s="89" t="s">
        <v>110</v>
      </c>
      <c r="F109" s="89" t="s">
        <v>114</v>
      </c>
      <c r="G109" s="89"/>
      <c r="H109" s="72">
        <f>H110+H117</f>
        <v>473</v>
      </c>
      <c r="I109" s="72">
        <f>I110+I117</f>
        <v>6343.400000000001</v>
      </c>
      <c r="J109" s="72">
        <f>J110+J117</f>
        <v>4462.4</v>
      </c>
      <c r="K109" s="72">
        <f>K110+K117</f>
        <v>506</v>
      </c>
      <c r="L109" s="73">
        <f>L110+L117</f>
        <v>646</v>
      </c>
    </row>
    <row r="110" spans="1:12" ht="33.75">
      <c r="A110" s="50"/>
      <c r="B110" s="69" t="s">
        <v>115</v>
      </c>
      <c r="C110" s="53" t="s">
        <v>24</v>
      </c>
      <c r="D110" s="89" t="s">
        <v>42</v>
      </c>
      <c r="E110" s="89" t="s">
        <v>110</v>
      </c>
      <c r="F110" s="89" t="s">
        <v>116</v>
      </c>
      <c r="G110" s="89"/>
      <c r="H110" s="72">
        <f>H111+H113+H115</f>
        <v>240</v>
      </c>
      <c r="I110" s="72">
        <f>I111+I113+I115</f>
        <v>4935.1</v>
      </c>
      <c r="J110" s="72">
        <f>J111+J113+J115</f>
        <v>3024.1</v>
      </c>
      <c r="K110" s="72">
        <f>K111+K113+K115</f>
        <v>320</v>
      </c>
      <c r="L110" s="73">
        <f>L111+L113+L115</f>
        <v>340</v>
      </c>
    </row>
    <row r="111" spans="1:12" ht="22.5">
      <c r="A111" s="50"/>
      <c r="B111" s="90" t="s">
        <v>354</v>
      </c>
      <c r="C111" s="53" t="s">
        <v>24</v>
      </c>
      <c r="D111" s="89" t="s">
        <v>42</v>
      </c>
      <c r="E111" s="89" t="s">
        <v>110</v>
      </c>
      <c r="F111" s="89" t="s">
        <v>118</v>
      </c>
      <c r="G111" s="89"/>
      <c r="H111" s="72">
        <f>H112</f>
        <v>240</v>
      </c>
      <c r="I111" s="72">
        <f>I112</f>
        <v>684.5</v>
      </c>
      <c r="J111" s="72">
        <f>J112</f>
        <v>773.5</v>
      </c>
      <c r="K111" s="72">
        <f>K112</f>
        <v>320</v>
      </c>
      <c r="L111" s="73">
        <f>L112</f>
        <v>340</v>
      </c>
    </row>
    <row r="112" spans="1:12" ht="22.5">
      <c r="A112" s="50"/>
      <c r="B112" s="55" t="s">
        <v>49</v>
      </c>
      <c r="C112" s="53" t="s">
        <v>24</v>
      </c>
      <c r="D112" s="89" t="s">
        <v>42</v>
      </c>
      <c r="E112" s="89" t="s">
        <v>110</v>
      </c>
      <c r="F112" s="89" t="s">
        <v>118</v>
      </c>
      <c r="G112" s="53" t="s">
        <v>50</v>
      </c>
      <c r="H112" s="72">
        <v>240</v>
      </c>
      <c r="I112" s="72">
        <f>4935.1-250.6-4000</f>
        <v>684.5</v>
      </c>
      <c r="J112" s="72">
        <f>3024.1-250.6-2000</f>
        <v>773.5</v>
      </c>
      <c r="K112" s="72">
        <v>320</v>
      </c>
      <c r="L112" s="73">
        <v>340</v>
      </c>
    </row>
    <row r="113" spans="1:12" ht="12.75" hidden="1">
      <c r="A113" s="50"/>
      <c r="B113" s="91" t="s">
        <v>119</v>
      </c>
      <c r="C113" s="53" t="s">
        <v>24</v>
      </c>
      <c r="D113" s="89" t="s">
        <v>42</v>
      </c>
      <c r="E113" s="89" t="s">
        <v>110</v>
      </c>
      <c r="F113" s="89" t="s">
        <v>120</v>
      </c>
      <c r="G113" s="89"/>
      <c r="H113" s="72">
        <f>H114</f>
        <v>0</v>
      </c>
      <c r="I113" s="72">
        <f>I114</f>
        <v>250.6</v>
      </c>
      <c r="J113" s="72">
        <f>J114</f>
        <v>250.6</v>
      </c>
      <c r="K113" s="72">
        <f>K114</f>
        <v>0</v>
      </c>
      <c r="L113" s="73">
        <f>L114</f>
        <v>0</v>
      </c>
    </row>
    <row r="114" spans="1:12" ht="22.5" hidden="1">
      <c r="A114" s="50"/>
      <c r="B114" s="55" t="s">
        <v>49</v>
      </c>
      <c r="C114" s="53" t="s">
        <v>24</v>
      </c>
      <c r="D114" s="89" t="s">
        <v>42</v>
      </c>
      <c r="E114" s="89" t="s">
        <v>110</v>
      </c>
      <c r="F114" s="89" t="s">
        <v>120</v>
      </c>
      <c r="G114" s="53" t="s">
        <v>50</v>
      </c>
      <c r="H114" s="72"/>
      <c r="I114" s="72">
        <v>250.6</v>
      </c>
      <c r="J114" s="72">
        <v>250.6</v>
      </c>
      <c r="K114" s="72"/>
      <c r="L114" s="73"/>
    </row>
    <row r="115" spans="1:12" ht="12.75" hidden="1">
      <c r="A115" s="50"/>
      <c r="B115" s="91" t="s">
        <v>121</v>
      </c>
      <c r="C115" s="53" t="s">
        <v>24</v>
      </c>
      <c r="D115" s="89" t="s">
        <v>42</v>
      </c>
      <c r="E115" s="89" t="s">
        <v>110</v>
      </c>
      <c r="F115" s="89" t="s">
        <v>122</v>
      </c>
      <c r="G115" s="89"/>
      <c r="H115" s="72">
        <f>H116</f>
        <v>0</v>
      </c>
      <c r="I115" s="72">
        <f>I116</f>
        <v>4000</v>
      </c>
      <c r="J115" s="72">
        <f>J116</f>
        <v>2000</v>
      </c>
      <c r="K115" s="72">
        <f>K116</f>
        <v>0</v>
      </c>
      <c r="L115" s="73">
        <f>L116</f>
        <v>0</v>
      </c>
    </row>
    <row r="116" spans="1:12" ht="22.5" hidden="1">
      <c r="A116" s="50"/>
      <c r="B116" s="55" t="s">
        <v>49</v>
      </c>
      <c r="C116" s="53" t="s">
        <v>24</v>
      </c>
      <c r="D116" s="89" t="s">
        <v>42</v>
      </c>
      <c r="E116" s="89" t="s">
        <v>110</v>
      </c>
      <c r="F116" s="89" t="s">
        <v>122</v>
      </c>
      <c r="G116" s="53" t="s">
        <v>50</v>
      </c>
      <c r="H116" s="72"/>
      <c r="I116" s="72">
        <v>4000</v>
      </c>
      <c r="J116" s="72">
        <v>2000</v>
      </c>
      <c r="K116" s="72"/>
      <c r="L116" s="73"/>
    </row>
    <row r="117" spans="1:12" ht="12.75">
      <c r="A117" s="50"/>
      <c r="B117" s="91" t="s">
        <v>123</v>
      </c>
      <c r="C117" s="53" t="s">
        <v>24</v>
      </c>
      <c r="D117" s="89" t="s">
        <v>42</v>
      </c>
      <c r="E117" s="89" t="s">
        <v>110</v>
      </c>
      <c r="F117" s="89" t="s">
        <v>124</v>
      </c>
      <c r="G117" s="89"/>
      <c r="H117" s="72">
        <f>H118</f>
        <v>233</v>
      </c>
      <c r="I117" s="72">
        <f>I118</f>
        <v>1408.3</v>
      </c>
      <c r="J117" s="72">
        <f>J118</f>
        <v>1438.3</v>
      </c>
      <c r="K117" s="72">
        <f>K118</f>
        <v>186</v>
      </c>
      <c r="L117" s="73">
        <f>L118</f>
        <v>306</v>
      </c>
    </row>
    <row r="118" spans="1:12" ht="12.75">
      <c r="A118" s="50"/>
      <c r="B118" s="58" t="s">
        <v>125</v>
      </c>
      <c r="C118" s="53" t="s">
        <v>24</v>
      </c>
      <c r="D118" s="53" t="s">
        <v>42</v>
      </c>
      <c r="E118" s="53" t="s">
        <v>110</v>
      </c>
      <c r="F118" s="89" t="s">
        <v>126</v>
      </c>
      <c r="G118" s="89"/>
      <c r="H118" s="72">
        <f>H119+H120</f>
        <v>233</v>
      </c>
      <c r="I118" s="72">
        <f>I119+I120</f>
        <v>1408.3</v>
      </c>
      <c r="J118" s="72">
        <f>J119+J120</f>
        <v>1438.3</v>
      </c>
      <c r="K118" s="72">
        <f>K119+K120</f>
        <v>186</v>
      </c>
      <c r="L118" s="73">
        <f>L119+L120</f>
        <v>306</v>
      </c>
    </row>
    <row r="119" spans="1:12" ht="22.5">
      <c r="A119" s="50"/>
      <c r="B119" s="55" t="s">
        <v>49</v>
      </c>
      <c r="C119" s="53" t="s">
        <v>24</v>
      </c>
      <c r="D119" s="53" t="s">
        <v>42</v>
      </c>
      <c r="E119" s="53" t="s">
        <v>110</v>
      </c>
      <c r="F119" s="89" t="s">
        <v>126</v>
      </c>
      <c r="G119" s="89">
        <v>240</v>
      </c>
      <c r="H119" s="72">
        <v>233</v>
      </c>
      <c r="I119" s="72">
        <f>1721.5-313.2</f>
        <v>1408.3</v>
      </c>
      <c r="J119" s="72">
        <f>1751.5-313.2</f>
        <v>1438.3</v>
      </c>
      <c r="K119" s="72">
        <v>186</v>
      </c>
      <c r="L119" s="73">
        <v>306</v>
      </c>
    </row>
    <row r="120" spans="1:12" ht="22.5" hidden="1">
      <c r="A120" s="50"/>
      <c r="B120" s="56" t="s">
        <v>127</v>
      </c>
      <c r="C120" s="53" t="s">
        <v>24</v>
      </c>
      <c r="D120" s="53" t="s">
        <v>42</v>
      </c>
      <c r="E120" s="53" t="s">
        <v>110</v>
      </c>
      <c r="F120" s="89" t="s">
        <v>126</v>
      </c>
      <c r="G120" s="89" t="s">
        <v>128</v>
      </c>
      <c r="H120" s="72"/>
      <c r="I120" s="72"/>
      <c r="J120" s="72"/>
      <c r="K120" s="72"/>
      <c r="L120" s="73"/>
    </row>
    <row r="121" spans="1:12" ht="12.75">
      <c r="A121" s="50"/>
      <c r="B121" s="91" t="s">
        <v>129</v>
      </c>
      <c r="C121" s="53" t="s">
        <v>24</v>
      </c>
      <c r="D121" s="89" t="s">
        <v>42</v>
      </c>
      <c r="E121" s="89" t="s">
        <v>110</v>
      </c>
      <c r="F121" s="89" t="s">
        <v>130</v>
      </c>
      <c r="G121" s="89"/>
      <c r="H121" s="72">
        <f>H122</f>
        <v>706</v>
      </c>
      <c r="I121" s="72">
        <f>I122</f>
        <v>1513.8000000000002</v>
      </c>
      <c r="J121" s="72">
        <f>J122</f>
        <v>1513.8000000000002</v>
      </c>
      <c r="K121" s="72">
        <f>K122</f>
        <v>696</v>
      </c>
      <c r="L121" s="73">
        <f>L122</f>
        <v>30</v>
      </c>
    </row>
    <row r="122" spans="1:12" ht="22.5">
      <c r="A122" s="50"/>
      <c r="B122" s="91" t="s">
        <v>131</v>
      </c>
      <c r="C122" s="53" t="s">
        <v>24</v>
      </c>
      <c r="D122" s="89" t="s">
        <v>42</v>
      </c>
      <c r="E122" s="89" t="s">
        <v>110</v>
      </c>
      <c r="F122" s="89" t="s">
        <v>132</v>
      </c>
      <c r="G122" s="89"/>
      <c r="H122" s="72">
        <f>H123+H125</f>
        <v>706</v>
      </c>
      <c r="I122" s="72">
        <f>I123+I125</f>
        <v>1513.8000000000002</v>
      </c>
      <c r="J122" s="72">
        <f>J123+J125</f>
        <v>1513.8000000000002</v>
      </c>
      <c r="K122" s="72">
        <f>K123+K125</f>
        <v>696</v>
      </c>
      <c r="L122" s="73">
        <f>L123+L125</f>
        <v>30</v>
      </c>
    </row>
    <row r="123" spans="1:12" ht="12.75">
      <c r="A123" s="50"/>
      <c r="B123" s="70" t="s">
        <v>133</v>
      </c>
      <c r="C123" s="53" t="s">
        <v>24</v>
      </c>
      <c r="D123" s="89" t="s">
        <v>42</v>
      </c>
      <c r="E123" s="89" t="s">
        <v>110</v>
      </c>
      <c r="F123" s="89" t="s">
        <v>134</v>
      </c>
      <c r="G123" s="89"/>
      <c r="H123" s="72">
        <f>H124</f>
        <v>706</v>
      </c>
      <c r="I123" s="72">
        <f>I124</f>
        <v>365.4</v>
      </c>
      <c r="J123" s="72">
        <f>J124</f>
        <v>365.4</v>
      </c>
      <c r="K123" s="72">
        <f>K124</f>
        <v>696</v>
      </c>
      <c r="L123" s="73">
        <f>L124</f>
        <v>30</v>
      </c>
    </row>
    <row r="124" spans="1:12" ht="22.5">
      <c r="A124" s="50"/>
      <c r="B124" s="55" t="s">
        <v>49</v>
      </c>
      <c r="C124" s="53" t="s">
        <v>24</v>
      </c>
      <c r="D124" s="89" t="s">
        <v>42</v>
      </c>
      <c r="E124" s="89" t="s">
        <v>110</v>
      </c>
      <c r="F124" s="89" t="s">
        <v>134</v>
      </c>
      <c r="G124" s="53" t="s">
        <v>50</v>
      </c>
      <c r="H124" s="72">
        <v>706</v>
      </c>
      <c r="I124" s="72">
        <v>365.4</v>
      </c>
      <c r="J124" s="72">
        <v>365.4</v>
      </c>
      <c r="K124" s="72">
        <v>696</v>
      </c>
      <c r="L124" s="73">
        <v>30</v>
      </c>
    </row>
    <row r="125" spans="1:12" ht="33.75" hidden="1">
      <c r="A125" s="50"/>
      <c r="B125" s="92" t="s">
        <v>135</v>
      </c>
      <c r="C125" s="53" t="s">
        <v>24</v>
      </c>
      <c r="D125" s="89" t="s">
        <v>42</v>
      </c>
      <c r="E125" s="89" t="s">
        <v>110</v>
      </c>
      <c r="F125" s="89" t="s">
        <v>136</v>
      </c>
      <c r="G125" s="89"/>
      <c r="H125" s="72">
        <f>H126</f>
        <v>0</v>
      </c>
      <c r="I125" s="72">
        <f>I126</f>
        <v>1148.4</v>
      </c>
      <c r="J125" s="72">
        <f>J126</f>
        <v>1148.4</v>
      </c>
      <c r="K125" s="72">
        <f>K126</f>
        <v>0</v>
      </c>
      <c r="L125" s="73">
        <f>L126</f>
        <v>0</v>
      </c>
    </row>
    <row r="126" spans="1:12" ht="22.5" hidden="1">
      <c r="A126" s="50"/>
      <c r="B126" s="55" t="s">
        <v>49</v>
      </c>
      <c r="C126" s="53" t="s">
        <v>24</v>
      </c>
      <c r="D126" s="89" t="s">
        <v>42</v>
      </c>
      <c r="E126" s="89" t="s">
        <v>110</v>
      </c>
      <c r="F126" s="89" t="s">
        <v>136</v>
      </c>
      <c r="G126" s="53" t="s">
        <v>50</v>
      </c>
      <c r="H126" s="72"/>
      <c r="I126" s="72">
        <v>1148.4</v>
      </c>
      <c r="J126" s="72">
        <v>1148.4</v>
      </c>
      <c r="K126" s="72"/>
      <c r="L126" s="73"/>
    </row>
    <row r="127" spans="1:12" ht="33.75" hidden="1">
      <c r="A127" s="45"/>
      <c r="B127" s="93" t="s">
        <v>137</v>
      </c>
      <c r="C127" s="53" t="s">
        <v>24</v>
      </c>
      <c r="D127" s="48" t="s">
        <v>42</v>
      </c>
      <c r="E127" s="48" t="s">
        <v>110</v>
      </c>
      <c r="F127" s="48" t="s">
        <v>138</v>
      </c>
      <c r="G127" s="48"/>
      <c r="H127" s="79">
        <f aca="true" t="shared" si="10" ref="H127:L129">H128</f>
        <v>0</v>
      </c>
      <c r="I127" s="79">
        <f t="shared" si="10"/>
        <v>82.35</v>
      </c>
      <c r="J127" s="79">
        <f t="shared" si="10"/>
        <v>60</v>
      </c>
      <c r="K127" s="79">
        <f t="shared" si="10"/>
        <v>0</v>
      </c>
      <c r="L127" s="80">
        <f t="shared" si="10"/>
        <v>0</v>
      </c>
    </row>
    <row r="128" spans="1:12" ht="12.75" hidden="1">
      <c r="A128" s="50"/>
      <c r="B128" s="91" t="s">
        <v>139</v>
      </c>
      <c r="C128" s="53" t="s">
        <v>24</v>
      </c>
      <c r="D128" s="53" t="s">
        <v>42</v>
      </c>
      <c r="E128" s="53" t="s">
        <v>110</v>
      </c>
      <c r="F128" s="53" t="s">
        <v>140</v>
      </c>
      <c r="G128" s="53"/>
      <c r="H128" s="72">
        <f t="shared" si="10"/>
        <v>0</v>
      </c>
      <c r="I128" s="72">
        <f t="shared" si="10"/>
        <v>82.35</v>
      </c>
      <c r="J128" s="72">
        <f t="shared" si="10"/>
        <v>60</v>
      </c>
      <c r="K128" s="72">
        <f t="shared" si="10"/>
        <v>0</v>
      </c>
      <c r="L128" s="73">
        <f t="shared" si="10"/>
        <v>0</v>
      </c>
    </row>
    <row r="129" spans="1:12" ht="12.75" hidden="1">
      <c r="A129" s="45"/>
      <c r="B129" s="51" t="s">
        <v>141</v>
      </c>
      <c r="C129" s="53" t="s">
        <v>24</v>
      </c>
      <c r="D129" s="89" t="s">
        <v>42</v>
      </c>
      <c r="E129" s="89" t="s">
        <v>110</v>
      </c>
      <c r="F129" s="89" t="s">
        <v>142</v>
      </c>
      <c r="G129" s="89"/>
      <c r="H129" s="72">
        <f t="shared" si="10"/>
        <v>0</v>
      </c>
      <c r="I129" s="72">
        <f t="shared" si="10"/>
        <v>82.35</v>
      </c>
      <c r="J129" s="72">
        <f t="shared" si="10"/>
        <v>60</v>
      </c>
      <c r="K129" s="72">
        <f t="shared" si="10"/>
        <v>0</v>
      </c>
      <c r="L129" s="73">
        <f t="shared" si="10"/>
        <v>0</v>
      </c>
    </row>
    <row r="130" spans="1:12" ht="22.5" hidden="1">
      <c r="A130" s="50"/>
      <c r="B130" s="55" t="s">
        <v>49</v>
      </c>
      <c r="C130" s="53" t="s">
        <v>24</v>
      </c>
      <c r="D130" s="89" t="s">
        <v>42</v>
      </c>
      <c r="E130" s="89" t="s">
        <v>110</v>
      </c>
      <c r="F130" s="89" t="s">
        <v>142</v>
      </c>
      <c r="G130" s="53" t="s">
        <v>50</v>
      </c>
      <c r="H130" s="72"/>
      <c r="I130" s="72">
        <v>82.35</v>
      </c>
      <c r="J130" s="72">
        <v>60</v>
      </c>
      <c r="K130" s="72"/>
      <c r="L130" s="73"/>
    </row>
    <row r="131" spans="1:12" ht="12.75">
      <c r="A131" s="50"/>
      <c r="B131" s="95" t="s">
        <v>143</v>
      </c>
      <c r="C131" s="48" t="s">
        <v>24</v>
      </c>
      <c r="D131" s="96" t="s">
        <v>65</v>
      </c>
      <c r="E131" s="96" t="s">
        <v>27</v>
      </c>
      <c r="F131" s="96"/>
      <c r="G131" s="96"/>
      <c r="H131" s="151">
        <f>H132+H165</f>
        <v>8371.94</v>
      </c>
      <c r="I131" s="151">
        <f>I132+I165</f>
        <v>26103</v>
      </c>
      <c r="J131" s="151">
        <f>J132+J165</f>
        <v>25237</v>
      </c>
      <c r="K131" s="151">
        <f>K132+K165</f>
        <v>6055</v>
      </c>
      <c r="L131" s="152">
        <f>L132+L165</f>
        <v>6300</v>
      </c>
    </row>
    <row r="132" spans="1:12" ht="12.75">
      <c r="A132" s="153"/>
      <c r="B132" s="95" t="s">
        <v>144</v>
      </c>
      <c r="C132" s="48" t="s">
        <v>24</v>
      </c>
      <c r="D132" s="96" t="s">
        <v>65</v>
      </c>
      <c r="E132" s="96" t="s">
        <v>110</v>
      </c>
      <c r="F132" s="96"/>
      <c r="G132" s="96"/>
      <c r="H132" s="151">
        <f>H133</f>
        <v>6230</v>
      </c>
      <c r="I132" s="151">
        <f>I133+I148+I160</f>
        <v>23603</v>
      </c>
      <c r="J132" s="151">
        <f>J133+J148+J160</f>
        <v>23923</v>
      </c>
      <c r="K132" s="151">
        <f>K133</f>
        <v>5740</v>
      </c>
      <c r="L132" s="152">
        <f>L133</f>
        <v>5980</v>
      </c>
    </row>
    <row r="133" spans="1:12" ht="33.75">
      <c r="A133" s="45"/>
      <c r="B133" s="149" t="s">
        <v>145</v>
      </c>
      <c r="C133" s="48" t="s">
        <v>24</v>
      </c>
      <c r="D133" s="48" t="s">
        <v>65</v>
      </c>
      <c r="E133" s="48" t="s">
        <v>110</v>
      </c>
      <c r="F133" s="48" t="s">
        <v>146</v>
      </c>
      <c r="G133" s="48"/>
      <c r="H133" s="79">
        <f>H134+H142</f>
        <v>6230</v>
      </c>
      <c r="I133" s="79">
        <f aca="true" t="shared" si="11" ref="I133:J135">I134</f>
        <v>653</v>
      </c>
      <c r="J133" s="79">
        <f t="shared" si="11"/>
        <v>653</v>
      </c>
      <c r="K133" s="79">
        <f>K134+K142</f>
        <v>5740</v>
      </c>
      <c r="L133" s="80">
        <f>L134+L142</f>
        <v>5980</v>
      </c>
    </row>
    <row r="134" spans="1:12" ht="22.5" hidden="1">
      <c r="A134" s="50"/>
      <c r="B134" s="148" t="s">
        <v>147</v>
      </c>
      <c r="C134" s="53" t="s">
        <v>24</v>
      </c>
      <c r="D134" s="89" t="s">
        <v>65</v>
      </c>
      <c r="E134" s="89" t="s">
        <v>110</v>
      </c>
      <c r="F134" s="53" t="s">
        <v>148</v>
      </c>
      <c r="G134" s="89"/>
      <c r="H134" s="72">
        <f>H135</f>
        <v>3125.5</v>
      </c>
      <c r="I134" s="72">
        <f t="shared" si="11"/>
        <v>653</v>
      </c>
      <c r="J134" s="72">
        <f t="shared" si="11"/>
        <v>653</v>
      </c>
      <c r="K134" s="72">
        <f>K135</f>
        <v>0</v>
      </c>
      <c r="L134" s="73">
        <f>L135</f>
        <v>0</v>
      </c>
    </row>
    <row r="135" spans="1:12" ht="45" hidden="1">
      <c r="A135" s="50"/>
      <c r="B135" s="69" t="s">
        <v>149</v>
      </c>
      <c r="C135" s="53" t="s">
        <v>24</v>
      </c>
      <c r="D135" s="89" t="s">
        <v>65</v>
      </c>
      <c r="E135" s="89" t="s">
        <v>110</v>
      </c>
      <c r="F135" s="89" t="s">
        <v>150</v>
      </c>
      <c r="G135" s="89"/>
      <c r="H135" s="72">
        <f>H136+H138+H141</f>
        <v>3125.5</v>
      </c>
      <c r="I135" s="72">
        <f t="shared" si="11"/>
        <v>653</v>
      </c>
      <c r="J135" s="72">
        <f t="shared" si="11"/>
        <v>653</v>
      </c>
      <c r="K135" s="72">
        <f>K136+K138+K141</f>
        <v>0</v>
      </c>
      <c r="L135" s="73">
        <f>L136+L138+L141</f>
        <v>0</v>
      </c>
    </row>
    <row r="136" spans="1:12" ht="12.75" hidden="1">
      <c r="A136" s="50"/>
      <c r="B136" s="70" t="s">
        <v>355</v>
      </c>
      <c r="C136" s="53" t="s">
        <v>24</v>
      </c>
      <c r="D136" s="89" t="s">
        <v>65</v>
      </c>
      <c r="E136" s="89" t="s">
        <v>110</v>
      </c>
      <c r="F136" s="89" t="s">
        <v>152</v>
      </c>
      <c r="G136" s="53"/>
      <c r="H136" s="72">
        <f>H137</f>
        <v>2530</v>
      </c>
      <c r="I136" s="72">
        <v>653</v>
      </c>
      <c r="J136" s="72">
        <v>653</v>
      </c>
      <c r="K136" s="72">
        <f>K137</f>
        <v>0</v>
      </c>
      <c r="L136" s="73">
        <f>L137</f>
        <v>0</v>
      </c>
    </row>
    <row r="137" spans="1:12" ht="22.5" hidden="1">
      <c r="A137" s="50"/>
      <c r="B137" s="55" t="s">
        <v>49</v>
      </c>
      <c r="C137" s="53" t="s">
        <v>24</v>
      </c>
      <c r="D137" s="89" t="s">
        <v>65</v>
      </c>
      <c r="E137" s="89" t="s">
        <v>110</v>
      </c>
      <c r="F137" s="89" t="s">
        <v>152</v>
      </c>
      <c r="G137" s="53" t="s">
        <v>50</v>
      </c>
      <c r="H137" s="72">
        <v>2530</v>
      </c>
      <c r="I137" s="72"/>
      <c r="J137" s="72"/>
      <c r="K137" s="72"/>
      <c r="L137" s="73"/>
    </row>
    <row r="138" spans="1:12" ht="22.5" hidden="1">
      <c r="A138" s="50"/>
      <c r="B138" s="69" t="s">
        <v>343</v>
      </c>
      <c r="C138" s="53" t="s">
        <v>24</v>
      </c>
      <c r="D138" s="89" t="s">
        <v>65</v>
      </c>
      <c r="E138" s="89" t="s">
        <v>110</v>
      </c>
      <c r="F138" s="89" t="s">
        <v>153</v>
      </c>
      <c r="G138" s="53"/>
      <c r="H138" s="72">
        <f>H139</f>
        <v>100</v>
      </c>
      <c r="I138" s="72"/>
      <c r="J138" s="72"/>
      <c r="K138" s="72">
        <f>K139</f>
        <v>0</v>
      </c>
      <c r="L138" s="73">
        <f>L139</f>
        <v>0</v>
      </c>
    </row>
    <row r="139" spans="1:12" ht="22.5" hidden="1">
      <c r="A139" s="50"/>
      <c r="B139" s="55" t="s">
        <v>49</v>
      </c>
      <c r="C139" s="53" t="s">
        <v>24</v>
      </c>
      <c r="D139" s="89" t="s">
        <v>65</v>
      </c>
      <c r="E139" s="89" t="s">
        <v>110</v>
      </c>
      <c r="F139" s="89" t="s">
        <v>153</v>
      </c>
      <c r="G139" s="53" t="s">
        <v>50</v>
      </c>
      <c r="H139" s="72">
        <v>100</v>
      </c>
      <c r="I139" s="72"/>
      <c r="J139" s="72"/>
      <c r="K139" s="72"/>
      <c r="L139" s="73"/>
    </row>
    <row r="140" spans="1:12" ht="25.5" hidden="1">
      <c r="A140" s="50"/>
      <c r="B140" s="99" t="s">
        <v>154</v>
      </c>
      <c r="C140" s="53" t="s">
        <v>24</v>
      </c>
      <c r="D140" s="89" t="s">
        <v>65</v>
      </c>
      <c r="E140" s="89" t="s">
        <v>110</v>
      </c>
      <c r="F140" s="89" t="s">
        <v>155</v>
      </c>
      <c r="G140" s="53"/>
      <c r="H140" s="72">
        <f>H141</f>
        <v>495.5</v>
      </c>
      <c r="I140" s="72"/>
      <c r="J140" s="72"/>
      <c r="K140" s="72">
        <f>K141</f>
        <v>0</v>
      </c>
      <c r="L140" s="73">
        <f>L141</f>
        <v>0</v>
      </c>
    </row>
    <row r="141" spans="1:12" ht="22.5" hidden="1">
      <c r="A141" s="50"/>
      <c r="B141" s="55" t="s">
        <v>49</v>
      </c>
      <c r="C141" s="53" t="s">
        <v>24</v>
      </c>
      <c r="D141" s="89" t="s">
        <v>65</v>
      </c>
      <c r="E141" s="89" t="s">
        <v>110</v>
      </c>
      <c r="F141" s="89" t="s">
        <v>155</v>
      </c>
      <c r="G141" s="53" t="s">
        <v>50</v>
      </c>
      <c r="H141" s="72">
        <v>495.5</v>
      </c>
      <c r="I141" s="72"/>
      <c r="J141" s="72"/>
      <c r="K141" s="72"/>
      <c r="L141" s="73"/>
    </row>
    <row r="142" spans="1:12" ht="22.5">
      <c r="A142" s="50"/>
      <c r="B142" s="148" t="s">
        <v>156</v>
      </c>
      <c r="C142" s="53" t="s">
        <v>24</v>
      </c>
      <c r="D142" s="89" t="s">
        <v>65</v>
      </c>
      <c r="E142" s="89" t="s">
        <v>110</v>
      </c>
      <c r="F142" s="53" t="s">
        <v>157</v>
      </c>
      <c r="G142" s="53"/>
      <c r="H142" s="72">
        <f>H143</f>
        <v>3104.5</v>
      </c>
      <c r="I142" s="72"/>
      <c r="J142" s="72"/>
      <c r="K142" s="72">
        <f>K143</f>
        <v>5740</v>
      </c>
      <c r="L142" s="73">
        <f>L143</f>
        <v>5980</v>
      </c>
    </row>
    <row r="143" spans="1:12" ht="22.5">
      <c r="A143" s="50"/>
      <c r="B143" s="69" t="s">
        <v>158</v>
      </c>
      <c r="C143" s="53" t="s">
        <v>24</v>
      </c>
      <c r="D143" s="89" t="s">
        <v>65</v>
      </c>
      <c r="E143" s="89" t="s">
        <v>110</v>
      </c>
      <c r="F143" s="89" t="s">
        <v>159</v>
      </c>
      <c r="G143" s="53"/>
      <c r="H143" s="72">
        <f>H144+H146</f>
        <v>3104.5</v>
      </c>
      <c r="I143" s="72"/>
      <c r="J143" s="72"/>
      <c r="K143" s="72">
        <f>K144+K146</f>
        <v>5740</v>
      </c>
      <c r="L143" s="73">
        <f>L144+L146</f>
        <v>5980</v>
      </c>
    </row>
    <row r="144" spans="1:12" ht="12.75">
      <c r="A144" s="50"/>
      <c r="B144" s="69" t="s">
        <v>356</v>
      </c>
      <c r="C144" s="53" t="s">
        <v>24</v>
      </c>
      <c r="D144" s="89" t="s">
        <v>65</v>
      </c>
      <c r="E144" s="89" t="s">
        <v>110</v>
      </c>
      <c r="F144" s="89" t="s">
        <v>160</v>
      </c>
      <c r="G144" s="53"/>
      <c r="H144" s="72">
        <f>H145</f>
        <v>2704.5</v>
      </c>
      <c r="I144" s="72"/>
      <c r="J144" s="72"/>
      <c r="K144" s="72">
        <f>K145</f>
        <v>5240</v>
      </c>
      <c r="L144" s="73">
        <f>L145</f>
        <v>5380</v>
      </c>
    </row>
    <row r="145" spans="1:12" ht="22.5">
      <c r="A145" s="50"/>
      <c r="B145" s="55" t="s">
        <v>49</v>
      </c>
      <c r="C145" s="53" t="s">
        <v>24</v>
      </c>
      <c r="D145" s="89" t="s">
        <v>65</v>
      </c>
      <c r="E145" s="89" t="s">
        <v>110</v>
      </c>
      <c r="F145" s="89" t="s">
        <v>160</v>
      </c>
      <c r="G145" s="53" t="s">
        <v>50</v>
      </c>
      <c r="H145" s="72">
        <v>2704.5</v>
      </c>
      <c r="I145" s="72"/>
      <c r="J145" s="72"/>
      <c r="K145" s="72">
        <v>5240</v>
      </c>
      <c r="L145" s="73">
        <v>5380</v>
      </c>
    </row>
    <row r="146" spans="1:12" ht="22.5">
      <c r="A146" s="50"/>
      <c r="B146" s="69" t="s">
        <v>161</v>
      </c>
      <c r="C146" s="53" t="s">
        <v>24</v>
      </c>
      <c r="D146" s="89" t="s">
        <v>65</v>
      </c>
      <c r="E146" s="89" t="s">
        <v>110</v>
      </c>
      <c r="F146" s="89" t="s">
        <v>162</v>
      </c>
      <c r="G146" s="53"/>
      <c r="H146" s="72">
        <f>H147</f>
        <v>400</v>
      </c>
      <c r="I146" s="72"/>
      <c r="J146" s="72"/>
      <c r="K146" s="72">
        <f>K147</f>
        <v>500</v>
      </c>
      <c r="L146" s="73">
        <f>L147</f>
        <v>600</v>
      </c>
    </row>
    <row r="147" spans="1:12" ht="22.5">
      <c r="A147" s="50"/>
      <c r="B147" s="55" t="s">
        <v>49</v>
      </c>
      <c r="C147" s="53" t="s">
        <v>24</v>
      </c>
      <c r="D147" s="89" t="s">
        <v>65</v>
      </c>
      <c r="E147" s="89" t="s">
        <v>110</v>
      </c>
      <c r="F147" s="89" t="s">
        <v>162</v>
      </c>
      <c r="G147" s="53" t="s">
        <v>50</v>
      </c>
      <c r="H147" s="72">
        <v>400</v>
      </c>
      <c r="I147" s="72"/>
      <c r="J147" s="72"/>
      <c r="K147" s="72">
        <v>500</v>
      </c>
      <c r="L147" s="73">
        <v>600</v>
      </c>
    </row>
    <row r="148" spans="1:12" ht="45" hidden="1">
      <c r="A148" s="45"/>
      <c r="B148" s="93" t="s">
        <v>163</v>
      </c>
      <c r="C148" s="53" t="s">
        <v>24</v>
      </c>
      <c r="D148" s="48" t="s">
        <v>65</v>
      </c>
      <c r="E148" s="48" t="s">
        <v>110</v>
      </c>
      <c r="F148" s="48" t="s">
        <v>164</v>
      </c>
      <c r="G148" s="48"/>
      <c r="H148" s="79">
        <f>H149</f>
        <v>0</v>
      </c>
      <c r="I148" s="79">
        <f>I149</f>
        <v>22950</v>
      </c>
      <c r="J148" s="79">
        <f>J149</f>
        <v>23270</v>
      </c>
      <c r="K148" s="79">
        <f>K149</f>
        <v>0</v>
      </c>
      <c r="L148" s="80">
        <f>L149</f>
        <v>0</v>
      </c>
    </row>
    <row r="149" spans="1:12" ht="22.5" hidden="1">
      <c r="A149" s="50"/>
      <c r="B149" s="91" t="s">
        <v>165</v>
      </c>
      <c r="C149" s="53" t="s">
        <v>24</v>
      </c>
      <c r="D149" s="89" t="s">
        <v>65</v>
      </c>
      <c r="E149" s="89" t="s">
        <v>110</v>
      </c>
      <c r="F149" s="89" t="s">
        <v>166</v>
      </c>
      <c r="G149" s="89"/>
      <c r="H149" s="72">
        <f>H150+H153</f>
        <v>0</v>
      </c>
      <c r="I149" s="72">
        <f>I150+I153</f>
        <v>22950</v>
      </c>
      <c r="J149" s="72">
        <f>J150+J153</f>
        <v>23270</v>
      </c>
      <c r="K149" s="72">
        <f>K150+K153</f>
        <v>0</v>
      </c>
      <c r="L149" s="73">
        <f>L150+L153</f>
        <v>0</v>
      </c>
    </row>
    <row r="150" spans="1:12" ht="33.75" hidden="1">
      <c r="A150" s="50"/>
      <c r="B150" s="91" t="s">
        <v>167</v>
      </c>
      <c r="C150" s="53" t="s">
        <v>24</v>
      </c>
      <c r="D150" s="89" t="s">
        <v>65</v>
      </c>
      <c r="E150" s="89" t="s">
        <v>110</v>
      </c>
      <c r="F150" s="89" t="s">
        <v>168</v>
      </c>
      <c r="G150" s="89"/>
      <c r="H150" s="72">
        <f aca="true" t="shared" si="12" ref="H150:L151">H151</f>
        <v>0</v>
      </c>
      <c r="I150" s="72">
        <f t="shared" si="12"/>
        <v>0</v>
      </c>
      <c r="J150" s="72">
        <f t="shared" si="12"/>
        <v>0</v>
      </c>
      <c r="K150" s="72">
        <f t="shared" si="12"/>
        <v>0</v>
      </c>
      <c r="L150" s="73">
        <f t="shared" si="12"/>
        <v>0</v>
      </c>
    </row>
    <row r="151" spans="1:12" ht="33.75" hidden="1">
      <c r="A151" s="50"/>
      <c r="B151" s="51" t="s">
        <v>169</v>
      </c>
      <c r="C151" s="53" t="s">
        <v>24</v>
      </c>
      <c r="D151" s="89" t="s">
        <v>65</v>
      </c>
      <c r="E151" s="89" t="s">
        <v>110</v>
      </c>
      <c r="F151" s="89" t="s">
        <v>170</v>
      </c>
      <c r="G151" s="89"/>
      <c r="H151" s="72">
        <f t="shared" si="12"/>
        <v>0</v>
      </c>
      <c r="I151" s="72">
        <f t="shared" si="12"/>
        <v>0</v>
      </c>
      <c r="J151" s="72">
        <f t="shared" si="12"/>
        <v>0</v>
      </c>
      <c r="K151" s="72">
        <f t="shared" si="12"/>
        <v>0</v>
      </c>
      <c r="L151" s="73">
        <f t="shared" si="12"/>
        <v>0</v>
      </c>
    </row>
    <row r="152" spans="1:12" ht="12.75" hidden="1">
      <c r="A152" s="50"/>
      <c r="B152" s="55" t="s">
        <v>171</v>
      </c>
      <c r="C152" s="53" t="s">
        <v>24</v>
      </c>
      <c r="D152" s="89" t="s">
        <v>65</v>
      </c>
      <c r="E152" s="89" t="s">
        <v>110</v>
      </c>
      <c r="F152" s="89" t="s">
        <v>170</v>
      </c>
      <c r="G152" s="53" t="s">
        <v>172</v>
      </c>
      <c r="H152" s="72">
        <v>0</v>
      </c>
      <c r="I152" s="72">
        <v>0</v>
      </c>
      <c r="J152" s="72">
        <v>0</v>
      </c>
      <c r="K152" s="72">
        <v>0</v>
      </c>
      <c r="L152" s="73">
        <v>0</v>
      </c>
    </row>
    <row r="153" spans="1:12" ht="45" hidden="1">
      <c r="A153" s="50"/>
      <c r="B153" s="91" t="s">
        <v>173</v>
      </c>
      <c r="C153" s="53" t="s">
        <v>24</v>
      </c>
      <c r="D153" s="89" t="s">
        <v>174</v>
      </c>
      <c r="E153" s="89" t="s">
        <v>110</v>
      </c>
      <c r="F153" s="89" t="s">
        <v>175</v>
      </c>
      <c r="G153" s="89"/>
      <c r="H153" s="72">
        <f>H154+H156+H158</f>
        <v>0</v>
      </c>
      <c r="I153" s="72">
        <f>I154+I156+I158</f>
        <v>22950</v>
      </c>
      <c r="J153" s="72">
        <f>J154+J156+J158</f>
        <v>23270</v>
      </c>
      <c r="K153" s="72">
        <f>K154+K156+K158</f>
        <v>0</v>
      </c>
      <c r="L153" s="73">
        <f>L154+L156+L158</f>
        <v>0</v>
      </c>
    </row>
    <row r="154" spans="1:12" ht="33.75" hidden="1">
      <c r="A154" s="50"/>
      <c r="B154" s="51" t="s">
        <v>176</v>
      </c>
      <c r="C154" s="53" t="s">
        <v>24</v>
      </c>
      <c r="D154" s="89" t="s">
        <v>65</v>
      </c>
      <c r="E154" s="89" t="s">
        <v>110</v>
      </c>
      <c r="F154" s="89" t="s">
        <v>177</v>
      </c>
      <c r="G154" s="89"/>
      <c r="H154" s="72">
        <f>H155</f>
        <v>0</v>
      </c>
      <c r="I154" s="72">
        <f>I155</f>
        <v>2750</v>
      </c>
      <c r="J154" s="72">
        <f>J155</f>
        <v>3070</v>
      </c>
      <c r="K154" s="72">
        <f>K155</f>
        <v>0</v>
      </c>
      <c r="L154" s="73">
        <f>L155</f>
        <v>0</v>
      </c>
    </row>
    <row r="155" spans="1:12" ht="22.5" hidden="1">
      <c r="A155" s="50"/>
      <c r="B155" s="55" t="s">
        <v>49</v>
      </c>
      <c r="C155" s="53" t="s">
        <v>24</v>
      </c>
      <c r="D155" s="89" t="s">
        <v>65</v>
      </c>
      <c r="E155" s="89" t="s">
        <v>110</v>
      </c>
      <c r="F155" s="89" t="s">
        <v>177</v>
      </c>
      <c r="G155" s="53" t="s">
        <v>50</v>
      </c>
      <c r="H155" s="72"/>
      <c r="I155" s="72">
        <v>2750</v>
      </c>
      <c r="J155" s="72">
        <v>3070</v>
      </c>
      <c r="K155" s="72"/>
      <c r="L155" s="73"/>
    </row>
    <row r="156" spans="1:12" ht="33.75" hidden="1">
      <c r="A156" s="153"/>
      <c r="B156" s="51" t="s">
        <v>178</v>
      </c>
      <c r="C156" s="53" t="s">
        <v>24</v>
      </c>
      <c r="D156" s="89" t="s">
        <v>65</v>
      </c>
      <c r="E156" s="89" t="s">
        <v>110</v>
      </c>
      <c r="F156" s="89" t="s">
        <v>179</v>
      </c>
      <c r="G156" s="89"/>
      <c r="H156" s="72">
        <f>H157</f>
        <v>0</v>
      </c>
      <c r="I156" s="72">
        <f>I157</f>
        <v>9100</v>
      </c>
      <c r="J156" s="72">
        <f>J157</f>
        <v>9100</v>
      </c>
      <c r="K156" s="72">
        <f>K157</f>
        <v>0</v>
      </c>
      <c r="L156" s="73">
        <f>L157</f>
        <v>0</v>
      </c>
    </row>
    <row r="157" spans="1:12" ht="22.5" hidden="1">
      <c r="A157" s="153"/>
      <c r="B157" s="55" t="s">
        <v>49</v>
      </c>
      <c r="C157" s="53" t="s">
        <v>24</v>
      </c>
      <c r="D157" s="89" t="s">
        <v>65</v>
      </c>
      <c r="E157" s="89" t="s">
        <v>110</v>
      </c>
      <c r="F157" s="89" t="s">
        <v>179</v>
      </c>
      <c r="G157" s="53" t="s">
        <v>50</v>
      </c>
      <c r="H157" s="72"/>
      <c r="I157" s="72">
        <v>9100</v>
      </c>
      <c r="J157" s="72">
        <v>9100</v>
      </c>
      <c r="K157" s="72"/>
      <c r="L157" s="73"/>
    </row>
    <row r="158" spans="1:12" ht="45" hidden="1">
      <c r="A158" s="153"/>
      <c r="B158" s="51" t="s">
        <v>180</v>
      </c>
      <c r="C158" s="53" t="s">
        <v>24</v>
      </c>
      <c r="D158" s="89" t="s">
        <v>65</v>
      </c>
      <c r="E158" s="89" t="s">
        <v>110</v>
      </c>
      <c r="F158" s="89" t="s">
        <v>181</v>
      </c>
      <c r="G158" s="89"/>
      <c r="H158" s="72">
        <f>H159</f>
        <v>0</v>
      </c>
      <c r="I158" s="72">
        <f>I159</f>
        <v>11100</v>
      </c>
      <c r="J158" s="72">
        <f>J159</f>
        <v>11100</v>
      </c>
      <c r="K158" s="72">
        <f>K159</f>
        <v>0</v>
      </c>
      <c r="L158" s="73">
        <f>L159</f>
        <v>0</v>
      </c>
    </row>
    <row r="159" spans="1:12" ht="22.5" hidden="1">
      <c r="A159" s="153"/>
      <c r="B159" s="55" t="s">
        <v>49</v>
      </c>
      <c r="C159" s="53" t="s">
        <v>24</v>
      </c>
      <c r="D159" s="89" t="s">
        <v>65</v>
      </c>
      <c r="E159" s="89" t="s">
        <v>110</v>
      </c>
      <c r="F159" s="89" t="s">
        <v>181</v>
      </c>
      <c r="G159" s="53" t="s">
        <v>50</v>
      </c>
      <c r="H159" s="72"/>
      <c r="I159" s="72">
        <v>11100</v>
      </c>
      <c r="J159" s="72">
        <v>11100</v>
      </c>
      <c r="K159" s="72"/>
      <c r="L159" s="73"/>
    </row>
    <row r="160" spans="1:12" ht="33.75" hidden="1">
      <c r="A160" s="81"/>
      <c r="B160" s="46" t="s">
        <v>80</v>
      </c>
      <c r="C160" s="53" t="s">
        <v>24</v>
      </c>
      <c r="D160" s="48" t="s">
        <v>65</v>
      </c>
      <c r="E160" s="48" t="s">
        <v>110</v>
      </c>
      <c r="F160" s="48" t="s">
        <v>81</v>
      </c>
      <c r="G160" s="48"/>
      <c r="H160" s="79">
        <f aca="true" t="shared" si="13" ref="H160:L163">H161</f>
        <v>0</v>
      </c>
      <c r="I160" s="79">
        <f t="shared" si="13"/>
        <v>0</v>
      </c>
      <c r="J160" s="79">
        <f t="shared" si="13"/>
        <v>0</v>
      </c>
      <c r="K160" s="79">
        <f t="shared" si="13"/>
        <v>0</v>
      </c>
      <c r="L160" s="80">
        <f t="shared" si="13"/>
        <v>0</v>
      </c>
    </row>
    <row r="161" spans="1:12" ht="12.75" hidden="1">
      <c r="A161" s="45"/>
      <c r="B161" s="46" t="s">
        <v>74</v>
      </c>
      <c r="C161" s="53" t="s">
        <v>24</v>
      </c>
      <c r="D161" s="48" t="s">
        <v>65</v>
      </c>
      <c r="E161" s="48" t="s">
        <v>110</v>
      </c>
      <c r="F161" s="48" t="s">
        <v>105</v>
      </c>
      <c r="G161" s="48"/>
      <c r="H161" s="79">
        <f t="shared" si="13"/>
        <v>0</v>
      </c>
      <c r="I161" s="79">
        <f t="shared" si="13"/>
        <v>0</v>
      </c>
      <c r="J161" s="79">
        <f t="shared" si="13"/>
        <v>0</v>
      </c>
      <c r="K161" s="79">
        <f t="shared" si="13"/>
        <v>0</v>
      </c>
      <c r="L161" s="80">
        <f t="shared" si="13"/>
        <v>0</v>
      </c>
    </row>
    <row r="162" spans="1:12" ht="12.75" hidden="1">
      <c r="A162" s="45"/>
      <c r="B162" s="46" t="s">
        <v>74</v>
      </c>
      <c r="C162" s="53" t="s">
        <v>24</v>
      </c>
      <c r="D162" s="48" t="s">
        <v>65</v>
      </c>
      <c r="E162" s="48" t="s">
        <v>110</v>
      </c>
      <c r="F162" s="48" t="s">
        <v>83</v>
      </c>
      <c r="G162" s="48"/>
      <c r="H162" s="79">
        <f t="shared" si="13"/>
        <v>0</v>
      </c>
      <c r="I162" s="79">
        <f t="shared" si="13"/>
        <v>0</v>
      </c>
      <c r="J162" s="79">
        <f t="shared" si="13"/>
        <v>0</v>
      </c>
      <c r="K162" s="79">
        <f t="shared" si="13"/>
        <v>0</v>
      </c>
      <c r="L162" s="80">
        <f t="shared" si="13"/>
        <v>0</v>
      </c>
    </row>
    <row r="163" spans="1:12" ht="45" hidden="1">
      <c r="A163" s="153"/>
      <c r="B163" s="51" t="s">
        <v>182</v>
      </c>
      <c r="C163" s="53" t="s">
        <v>24</v>
      </c>
      <c r="D163" s="53" t="s">
        <v>65</v>
      </c>
      <c r="E163" s="53" t="s">
        <v>110</v>
      </c>
      <c r="F163" s="53" t="s">
        <v>183</v>
      </c>
      <c r="G163" s="53"/>
      <c r="H163" s="72">
        <f t="shared" si="13"/>
        <v>0</v>
      </c>
      <c r="I163" s="72">
        <f t="shared" si="13"/>
        <v>0</v>
      </c>
      <c r="J163" s="72">
        <f t="shared" si="13"/>
        <v>0</v>
      </c>
      <c r="K163" s="72">
        <f t="shared" si="13"/>
        <v>0</v>
      </c>
      <c r="L163" s="73">
        <f t="shared" si="13"/>
        <v>0</v>
      </c>
    </row>
    <row r="164" spans="1:12" ht="22.5" hidden="1">
      <c r="A164" s="153"/>
      <c r="B164" s="55" t="s">
        <v>49</v>
      </c>
      <c r="C164" s="53" t="s">
        <v>24</v>
      </c>
      <c r="D164" s="89" t="s">
        <v>65</v>
      </c>
      <c r="E164" s="89" t="s">
        <v>110</v>
      </c>
      <c r="F164" s="89" t="s">
        <v>183</v>
      </c>
      <c r="G164" s="53" t="s">
        <v>50</v>
      </c>
      <c r="H164" s="72"/>
      <c r="I164" s="72">
        <v>0</v>
      </c>
      <c r="J164" s="72">
        <v>0</v>
      </c>
      <c r="K164" s="72"/>
      <c r="L164" s="73"/>
    </row>
    <row r="165" spans="1:12" ht="12.75">
      <c r="A165" s="153"/>
      <c r="B165" s="95" t="s">
        <v>184</v>
      </c>
      <c r="C165" s="48" t="s">
        <v>24</v>
      </c>
      <c r="D165" s="96" t="s">
        <v>65</v>
      </c>
      <c r="E165" s="96" t="s">
        <v>185</v>
      </c>
      <c r="F165" s="96"/>
      <c r="G165" s="96"/>
      <c r="H165" s="151">
        <f>H166+H170</f>
        <v>2141.94</v>
      </c>
      <c r="I165" s="151">
        <f>I166+I170</f>
        <v>2500</v>
      </c>
      <c r="J165" s="151">
        <f>J166+J170</f>
        <v>1314</v>
      </c>
      <c r="K165" s="151">
        <f>K166+K170</f>
        <v>315</v>
      </c>
      <c r="L165" s="152">
        <f>L166+L170</f>
        <v>320</v>
      </c>
    </row>
    <row r="166" spans="1:12" ht="45">
      <c r="A166" s="45"/>
      <c r="B166" s="149" t="s">
        <v>186</v>
      </c>
      <c r="C166" s="48" t="s">
        <v>24</v>
      </c>
      <c r="D166" s="48" t="s">
        <v>65</v>
      </c>
      <c r="E166" s="48" t="s">
        <v>185</v>
      </c>
      <c r="F166" s="48" t="s">
        <v>187</v>
      </c>
      <c r="G166" s="48"/>
      <c r="H166" s="79">
        <f aca="true" t="shared" si="14" ref="H166:L168">H167</f>
        <v>310</v>
      </c>
      <c r="I166" s="79">
        <f t="shared" si="14"/>
        <v>84</v>
      </c>
      <c r="J166" s="79">
        <f t="shared" si="14"/>
        <v>84</v>
      </c>
      <c r="K166" s="79">
        <f t="shared" si="14"/>
        <v>315</v>
      </c>
      <c r="L166" s="80">
        <f t="shared" si="14"/>
        <v>320</v>
      </c>
    </row>
    <row r="167" spans="1:12" ht="33.75">
      <c r="A167" s="45"/>
      <c r="B167" s="69" t="s">
        <v>188</v>
      </c>
      <c r="C167" s="48" t="s">
        <v>24</v>
      </c>
      <c r="D167" s="48" t="s">
        <v>65</v>
      </c>
      <c r="E167" s="48" t="s">
        <v>185</v>
      </c>
      <c r="F167" s="48" t="s">
        <v>189</v>
      </c>
      <c r="G167" s="48"/>
      <c r="H167" s="79">
        <f t="shared" si="14"/>
        <v>310</v>
      </c>
      <c r="I167" s="79">
        <f t="shared" si="14"/>
        <v>84</v>
      </c>
      <c r="J167" s="79">
        <f t="shared" si="14"/>
        <v>84</v>
      </c>
      <c r="K167" s="79">
        <f t="shared" si="14"/>
        <v>315</v>
      </c>
      <c r="L167" s="80">
        <f t="shared" si="14"/>
        <v>320</v>
      </c>
    </row>
    <row r="168" spans="1:12" ht="22.5">
      <c r="A168" s="50"/>
      <c r="B168" s="100" t="s">
        <v>344</v>
      </c>
      <c r="C168" s="53" t="s">
        <v>24</v>
      </c>
      <c r="D168" s="89" t="s">
        <v>65</v>
      </c>
      <c r="E168" s="89" t="s">
        <v>185</v>
      </c>
      <c r="F168" s="89" t="s">
        <v>190</v>
      </c>
      <c r="G168" s="89"/>
      <c r="H168" s="72">
        <f t="shared" si="14"/>
        <v>310</v>
      </c>
      <c r="I168" s="72">
        <f t="shared" si="14"/>
        <v>84</v>
      </c>
      <c r="J168" s="72">
        <f t="shared" si="14"/>
        <v>84</v>
      </c>
      <c r="K168" s="72">
        <f t="shared" si="14"/>
        <v>315</v>
      </c>
      <c r="L168" s="73">
        <f t="shared" si="14"/>
        <v>320</v>
      </c>
    </row>
    <row r="169" spans="1:12" ht="22.5">
      <c r="A169" s="50"/>
      <c r="B169" s="55" t="s">
        <v>49</v>
      </c>
      <c r="C169" s="53" t="s">
        <v>24</v>
      </c>
      <c r="D169" s="89" t="s">
        <v>65</v>
      </c>
      <c r="E169" s="89" t="s">
        <v>185</v>
      </c>
      <c r="F169" s="89" t="s">
        <v>190</v>
      </c>
      <c r="G169" s="53" t="s">
        <v>50</v>
      </c>
      <c r="H169" s="72">
        <v>310</v>
      </c>
      <c r="I169" s="72">
        <v>84</v>
      </c>
      <c r="J169" s="72">
        <v>84</v>
      </c>
      <c r="K169" s="72">
        <v>315</v>
      </c>
      <c r="L169" s="73">
        <v>320</v>
      </c>
    </row>
    <row r="170" spans="1:12" ht="33.75" hidden="1">
      <c r="A170" s="81"/>
      <c r="B170" s="46" t="s">
        <v>80</v>
      </c>
      <c r="C170" s="53" t="s">
        <v>24</v>
      </c>
      <c r="D170" s="48" t="s">
        <v>65</v>
      </c>
      <c r="E170" s="48" t="s">
        <v>185</v>
      </c>
      <c r="F170" s="48" t="s">
        <v>81</v>
      </c>
      <c r="G170" s="48"/>
      <c r="H170" s="79">
        <f aca="true" t="shared" si="15" ref="H170:L171">H171</f>
        <v>1831.94</v>
      </c>
      <c r="I170" s="79">
        <f t="shared" si="15"/>
        <v>2416</v>
      </c>
      <c r="J170" s="79">
        <f t="shared" si="15"/>
        <v>1230</v>
      </c>
      <c r="K170" s="79">
        <f t="shared" si="15"/>
        <v>0</v>
      </c>
      <c r="L170" s="80">
        <f t="shared" si="15"/>
        <v>0</v>
      </c>
    </row>
    <row r="171" spans="1:12" ht="12.75" hidden="1">
      <c r="A171" s="50"/>
      <c r="B171" s="51" t="s">
        <v>74</v>
      </c>
      <c r="C171" s="53" t="s">
        <v>24</v>
      </c>
      <c r="D171" s="53" t="s">
        <v>65</v>
      </c>
      <c r="E171" s="53" t="s">
        <v>185</v>
      </c>
      <c r="F171" s="53" t="s">
        <v>105</v>
      </c>
      <c r="G171" s="53"/>
      <c r="H171" s="72">
        <f t="shared" si="15"/>
        <v>1831.94</v>
      </c>
      <c r="I171" s="72">
        <f t="shared" si="15"/>
        <v>2416</v>
      </c>
      <c r="J171" s="72">
        <f t="shared" si="15"/>
        <v>1230</v>
      </c>
      <c r="K171" s="72">
        <f t="shared" si="15"/>
        <v>0</v>
      </c>
      <c r="L171" s="73">
        <f t="shared" si="15"/>
        <v>0</v>
      </c>
    </row>
    <row r="172" spans="1:12" ht="12.75" hidden="1">
      <c r="A172" s="50"/>
      <c r="B172" s="51" t="s">
        <v>74</v>
      </c>
      <c r="C172" s="53" t="s">
        <v>24</v>
      </c>
      <c r="D172" s="53" t="s">
        <v>65</v>
      </c>
      <c r="E172" s="53" t="s">
        <v>185</v>
      </c>
      <c r="F172" s="53" t="s">
        <v>83</v>
      </c>
      <c r="G172" s="53"/>
      <c r="H172" s="72">
        <f>H173+H175+H178</f>
        <v>1831.94</v>
      </c>
      <c r="I172" s="72">
        <f>I173+I175+I178</f>
        <v>2416</v>
      </c>
      <c r="J172" s="72">
        <f>J173+J175+J178</f>
        <v>1230</v>
      </c>
      <c r="K172" s="72">
        <f>K173+K175+K178</f>
        <v>0</v>
      </c>
      <c r="L172" s="73">
        <f>L173+L175+L178</f>
        <v>0</v>
      </c>
    </row>
    <row r="173" spans="1:12" ht="12.75" hidden="1">
      <c r="A173" s="45"/>
      <c r="B173" s="51" t="s">
        <v>191</v>
      </c>
      <c r="C173" s="53" t="s">
        <v>24</v>
      </c>
      <c r="D173" s="53" t="s">
        <v>65</v>
      </c>
      <c r="E173" s="53" t="s">
        <v>185</v>
      </c>
      <c r="F173" s="53" t="s">
        <v>192</v>
      </c>
      <c r="G173" s="53"/>
      <c r="H173" s="72">
        <f>H174</f>
        <v>0</v>
      </c>
      <c r="I173" s="72">
        <f>I174</f>
        <v>1650</v>
      </c>
      <c r="J173" s="72">
        <f>J174</f>
        <v>650</v>
      </c>
      <c r="K173" s="72">
        <f>K174</f>
        <v>0</v>
      </c>
      <c r="L173" s="73">
        <f>L174</f>
        <v>0</v>
      </c>
    </row>
    <row r="174" spans="1:12" ht="22.5" hidden="1">
      <c r="A174" s="153"/>
      <c r="B174" s="55" t="s">
        <v>49</v>
      </c>
      <c r="C174" s="53" t="s">
        <v>24</v>
      </c>
      <c r="D174" s="89" t="s">
        <v>65</v>
      </c>
      <c r="E174" s="89" t="s">
        <v>185</v>
      </c>
      <c r="F174" s="89" t="s">
        <v>192</v>
      </c>
      <c r="G174" s="53" t="s">
        <v>50</v>
      </c>
      <c r="H174" s="72"/>
      <c r="I174" s="72">
        <v>1650</v>
      </c>
      <c r="J174" s="72">
        <v>650</v>
      </c>
      <c r="K174" s="72"/>
      <c r="L174" s="73"/>
    </row>
    <row r="175" spans="1:12" ht="12.75" hidden="1">
      <c r="A175" s="45"/>
      <c r="B175" s="51" t="s">
        <v>193</v>
      </c>
      <c r="C175" s="53" t="s">
        <v>24</v>
      </c>
      <c r="D175" s="53" t="s">
        <v>65</v>
      </c>
      <c r="E175" s="53" t="s">
        <v>185</v>
      </c>
      <c r="F175" s="53" t="s">
        <v>194</v>
      </c>
      <c r="G175" s="53"/>
      <c r="H175" s="72">
        <f>H176</f>
        <v>94.8</v>
      </c>
      <c r="I175" s="72">
        <f>I176</f>
        <v>266</v>
      </c>
      <c r="J175" s="72">
        <f>J176</f>
        <v>280</v>
      </c>
      <c r="K175" s="72">
        <f>K176</f>
        <v>0</v>
      </c>
      <c r="L175" s="73">
        <f>L176</f>
        <v>0</v>
      </c>
    </row>
    <row r="176" spans="1:12" ht="22.5" hidden="1">
      <c r="A176" s="154"/>
      <c r="B176" s="55" t="s">
        <v>49</v>
      </c>
      <c r="C176" s="53" t="s">
        <v>24</v>
      </c>
      <c r="D176" s="89" t="s">
        <v>65</v>
      </c>
      <c r="E176" s="89" t="s">
        <v>185</v>
      </c>
      <c r="F176" s="89" t="s">
        <v>194</v>
      </c>
      <c r="G176" s="53" t="s">
        <v>50</v>
      </c>
      <c r="H176" s="72">
        <v>94.8</v>
      </c>
      <c r="I176" s="72">
        <v>266</v>
      </c>
      <c r="J176" s="72">
        <v>280</v>
      </c>
      <c r="K176" s="72"/>
      <c r="L176" s="73"/>
    </row>
    <row r="177" spans="1:12" ht="12.75" hidden="1">
      <c r="A177" s="154"/>
      <c r="B177" s="51" t="s">
        <v>195</v>
      </c>
      <c r="C177" s="53" t="s">
        <v>24</v>
      </c>
      <c r="D177" s="53" t="s">
        <v>65</v>
      </c>
      <c r="E177" s="53" t="s">
        <v>185</v>
      </c>
      <c r="F177" s="53" t="s">
        <v>196</v>
      </c>
      <c r="G177" s="53"/>
      <c r="H177" s="72">
        <f>H178</f>
        <v>1737.14</v>
      </c>
      <c r="I177" s="72">
        <f>I178</f>
        <v>500</v>
      </c>
      <c r="J177" s="72">
        <f>J178</f>
        <v>300</v>
      </c>
      <c r="K177" s="72">
        <f>K178</f>
        <v>0</v>
      </c>
      <c r="L177" s="73">
        <f>L178</f>
        <v>0</v>
      </c>
    </row>
    <row r="178" spans="1:12" ht="22.5" hidden="1">
      <c r="A178" s="154"/>
      <c r="B178" s="55" t="s">
        <v>49</v>
      </c>
      <c r="C178" s="53" t="s">
        <v>24</v>
      </c>
      <c r="D178" s="89" t="s">
        <v>65</v>
      </c>
      <c r="E178" s="89" t="s">
        <v>185</v>
      </c>
      <c r="F178" s="89" t="s">
        <v>196</v>
      </c>
      <c r="G178" s="53" t="s">
        <v>50</v>
      </c>
      <c r="H178" s="72">
        <v>1737.14</v>
      </c>
      <c r="I178" s="72">
        <v>500</v>
      </c>
      <c r="J178" s="72">
        <v>300</v>
      </c>
      <c r="K178" s="72"/>
      <c r="L178" s="73"/>
    </row>
    <row r="179" spans="1:12" ht="12.75">
      <c r="A179" s="154"/>
      <c r="B179" s="95" t="s">
        <v>197</v>
      </c>
      <c r="C179" s="48" t="s">
        <v>24</v>
      </c>
      <c r="D179" s="96" t="s">
        <v>198</v>
      </c>
      <c r="E179" s="96" t="s">
        <v>27</v>
      </c>
      <c r="F179" s="96"/>
      <c r="G179" s="96"/>
      <c r="H179" s="151">
        <f>H180+H190+H210</f>
        <v>59437.95999999999</v>
      </c>
      <c r="I179" s="151">
        <f>I180+I190+I210</f>
        <v>157340.409</v>
      </c>
      <c r="J179" s="151">
        <f>J180+J190+J210</f>
        <v>152028.252</v>
      </c>
      <c r="K179" s="151">
        <f>K180+K190+K210</f>
        <v>40536.79</v>
      </c>
      <c r="L179" s="152">
        <f>L180+L190+L210</f>
        <v>40253.18</v>
      </c>
    </row>
    <row r="180" spans="1:12" ht="12.75">
      <c r="A180" s="153"/>
      <c r="B180" s="95" t="s">
        <v>199</v>
      </c>
      <c r="C180" s="48" t="s">
        <v>24</v>
      </c>
      <c r="D180" s="96" t="s">
        <v>198</v>
      </c>
      <c r="E180" s="96" t="s">
        <v>26</v>
      </c>
      <c r="F180" s="96"/>
      <c r="G180" s="96"/>
      <c r="H180" s="151">
        <f aca="true" t="shared" si="16" ref="H180:L182">H181</f>
        <v>1886.2020000000002</v>
      </c>
      <c r="I180" s="151">
        <f t="shared" si="16"/>
        <v>9116.629</v>
      </c>
      <c r="J180" s="151">
        <f t="shared" si="16"/>
        <v>9559.552</v>
      </c>
      <c r="K180" s="151">
        <f t="shared" si="16"/>
        <v>799.115</v>
      </c>
      <c r="L180" s="152">
        <f t="shared" si="16"/>
        <v>895.01</v>
      </c>
    </row>
    <row r="181" spans="1:12" ht="33.75">
      <c r="A181" s="81"/>
      <c r="B181" s="46" t="s">
        <v>80</v>
      </c>
      <c r="C181" s="48" t="s">
        <v>24</v>
      </c>
      <c r="D181" s="48" t="s">
        <v>198</v>
      </c>
      <c r="E181" s="48" t="s">
        <v>26</v>
      </c>
      <c r="F181" s="48" t="s">
        <v>81</v>
      </c>
      <c r="G181" s="48"/>
      <c r="H181" s="79">
        <f t="shared" si="16"/>
        <v>1886.2020000000002</v>
      </c>
      <c r="I181" s="79">
        <f t="shared" si="16"/>
        <v>9116.629</v>
      </c>
      <c r="J181" s="79">
        <f t="shared" si="16"/>
        <v>9559.552</v>
      </c>
      <c r="K181" s="79">
        <f t="shared" si="16"/>
        <v>799.115</v>
      </c>
      <c r="L181" s="80">
        <f t="shared" si="16"/>
        <v>895.01</v>
      </c>
    </row>
    <row r="182" spans="1:12" ht="12.75">
      <c r="A182" s="50"/>
      <c r="B182" s="51" t="s">
        <v>74</v>
      </c>
      <c r="C182" s="53" t="s">
        <v>24</v>
      </c>
      <c r="D182" s="53" t="s">
        <v>198</v>
      </c>
      <c r="E182" s="53" t="s">
        <v>26</v>
      </c>
      <c r="F182" s="53" t="s">
        <v>105</v>
      </c>
      <c r="G182" s="53"/>
      <c r="H182" s="72">
        <f t="shared" si="16"/>
        <v>1886.2020000000002</v>
      </c>
      <c r="I182" s="72">
        <f t="shared" si="16"/>
        <v>9116.629</v>
      </c>
      <c r="J182" s="72">
        <f t="shared" si="16"/>
        <v>9559.552</v>
      </c>
      <c r="K182" s="72">
        <f t="shared" si="16"/>
        <v>799.115</v>
      </c>
      <c r="L182" s="73">
        <f t="shared" si="16"/>
        <v>895.01</v>
      </c>
    </row>
    <row r="183" spans="1:12" ht="12.75">
      <c r="A183" s="50"/>
      <c r="B183" s="51" t="s">
        <v>74</v>
      </c>
      <c r="C183" s="53" t="s">
        <v>24</v>
      </c>
      <c r="D183" s="53" t="s">
        <v>198</v>
      </c>
      <c r="E183" s="53" t="s">
        <v>26</v>
      </c>
      <c r="F183" s="53" t="s">
        <v>83</v>
      </c>
      <c r="G183" s="53"/>
      <c r="H183" s="72">
        <f>H184+H186+H188</f>
        <v>1886.2020000000002</v>
      </c>
      <c r="I183" s="72">
        <f>I184+I186+I188</f>
        <v>9116.629</v>
      </c>
      <c r="J183" s="72">
        <f>J184+J186+J188</f>
        <v>9559.552</v>
      </c>
      <c r="K183" s="72">
        <f>K184+K186+K188</f>
        <v>799.115</v>
      </c>
      <c r="L183" s="73">
        <f>L184+L186+L188</f>
        <v>895.01</v>
      </c>
    </row>
    <row r="184" spans="1:12" ht="12.75" hidden="1">
      <c r="A184" s="45"/>
      <c r="B184" s="51" t="s">
        <v>200</v>
      </c>
      <c r="C184" s="53" t="s">
        <v>24</v>
      </c>
      <c r="D184" s="53" t="s">
        <v>198</v>
      </c>
      <c r="E184" s="53" t="s">
        <v>26</v>
      </c>
      <c r="F184" s="53" t="s">
        <v>201</v>
      </c>
      <c r="G184" s="53"/>
      <c r="H184" s="72">
        <f>H185</f>
        <v>1172.707</v>
      </c>
      <c r="I184" s="72">
        <f>I185</f>
        <v>210</v>
      </c>
      <c r="J184" s="72">
        <f>J185</f>
        <v>210</v>
      </c>
      <c r="K184" s="72">
        <f>K185</f>
        <v>0</v>
      </c>
      <c r="L184" s="73">
        <f>L185</f>
        <v>0</v>
      </c>
    </row>
    <row r="185" spans="1:12" ht="22.5" hidden="1">
      <c r="A185" s="153"/>
      <c r="B185" s="55" t="s">
        <v>49</v>
      </c>
      <c r="C185" s="53" t="s">
        <v>24</v>
      </c>
      <c r="D185" s="89" t="s">
        <v>198</v>
      </c>
      <c r="E185" s="89" t="s">
        <v>26</v>
      </c>
      <c r="F185" s="53" t="s">
        <v>201</v>
      </c>
      <c r="G185" s="53" t="s">
        <v>50</v>
      </c>
      <c r="H185" s="72">
        <v>1172.707</v>
      </c>
      <c r="I185" s="72">
        <v>210</v>
      </c>
      <c r="J185" s="72">
        <v>210</v>
      </c>
      <c r="K185" s="72"/>
      <c r="L185" s="73"/>
    </row>
    <row r="186" spans="1:12" ht="12.75" hidden="1">
      <c r="A186" s="45"/>
      <c r="B186" s="51" t="s">
        <v>202</v>
      </c>
      <c r="C186" s="53" t="s">
        <v>24</v>
      </c>
      <c r="D186" s="53" t="s">
        <v>198</v>
      </c>
      <c r="E186" s="53" t="s">
        <v>26</v>
      </c>
      <c r="F186" s="53" t="s">
        <v>203</v>
      </c>
      <c r="G186" s="53"/>
      <c r="H186" s="72">
        <f>H187</f>
        <v>0</v>
      </c>
      <c r="I186" s="72">
        <f>I187</f>
        <v>2166.81</v>
      </c>
      <c r="J186" s="72">
        <f>J187</f>
        <v>2272.742</v>
      </c>
      <c r="K186" s="72">
        <f>K187</f>
        <v>0</v>
      </c>
      <c r="L186" s="73">
        <f>L187</f>
        <v>0</v>
      </c>
    </row>
    <row r="187" spans="1:12" ht="22.5" hidden="1">
      <c r="A187" s="153"/>
      <c r="B187" s="55" t="s">
        <v>49</v>
      </c>
      <c r="C187" s="53" t="s">
        <v>24</v>
      </c>
      <c r="D187" s="89" t="s">
        <v>198</v>
      </c>
      <c r="E187" s="89" t="s">
        <v>26</v>
      </c>
      <c r="F187" s="89" t="s">
        <v>203</v>
      </c>
      <c r="G187" s="53" t="s">
        <v>50</v>
      </c>
      <c r="H187" s="72"/>
      <c r="I187" s="72">
        <v>2166.81</v>
      </c>
      <c r="J187" s="72">
        <v>2272.742</v>
      </c>
      <c r="K187" s="72"/>
      <c r="L187" s="73"/>
    </row>
    <row r="188" spans="1:12" ht="12.75">
      <c r="A188" s="45"/>
      <c r="B188" s="51" t="s">
        <v>204</v>
      </c>
      <c r="C188" s="53" t="s">
        <v>24</v>
      </c>
      <c r="D188" s="53" t="s">
        <v>198</v>
      </c>
      <c r="E188" s="53" t="s">
        <v>26</v>
      </c>
      <c r="F188" s="53" t="s">
        <v>205</v>
      </c>
      <c r="G188" s="53"/>
      <c r="H188" s="72">
        <f>H189</f>
        <v>713.495</v>
      </c>
      <c r="I188" s="72">
        <f>I189</f>
        <v>6739.819</v>
      </c>
      <c r="J188" s="72">
        <f>J189</f>
        <v>7076.81</v>
      </c>
      <c r="K188" s="72">
        <f>K189</f>
        <v>799.115</v>
      </c>
      <c r="L188" s="73">
        <f>L189</f>
        <v>895.01</v>
      </c>
    </row>
    <row r="189" spans="1:12" ht="22.5">
      <c r="A189" s="153"/>
      <c r="B189" s="55" t="s">
        <v>49</v>
      </c>
      <c r="C189" s="53" t="s">
        <v>24</v>
      </c>
      <c r="D189" s="89" t="s">
        <v>198</v>
      </c>
      <c r="E189" s="89" t="s">
        <v>26</v>
      </c>
      <c r="F189" s="89" t="s">
        <v>205</v>
      </c>
      <c r="G189" s="53" t="s">
        <v>50</v>
      </c>
      <c r="H189" s="72">
        <v>713.495</v>
      </c>
      <c r="I189" s="72">
        <v>6739.819</v>
      </c>
      <c r="J189" s="72">
        <v>7076.81</v>
      </c>
      <c r="K189" s="72">
        <v>799.115</v>
      </c>
      <c r="L189" s="73">
        <v>895.01</v>
      </c>
    </row>
    <row r="190" spans="1:12" ht="12.75">
      <c r="A190" s="154"/>
      <c r="B190" s="95" t="s">
        <v>206</v>
      </c>
      <c r="C190" s="48" t="s">
        <v>24</v>
      </c>
      <c r="D190" s="96" t="s">
        <v>198</v>
      </c>
      <c r="E190" s="96" t="s">
        <v>29</v>
      </c>
      <c r="F190" s="96"/>
      <c r="G190" s="96"/>
      <c r="H190" s="151">
        <f>H191+H195+H201</f>
        <v>10309.368999999999</v>
      </c>
      <c r="I190" s="151">
        <f>I191+I195</f>
        <v>18720.6</v>
      </c>
      <c r="J190" s="151">
        <f>J191+J195</f>
        <v>15705.6</v>
      </c>
      <c r="K190" s="151">
        <f>K191+K195+K201</f>
        <v>3718.8</v>
      </c>
      <c r="L190" s="152">
        <f>L191+L195+L201</f>
        <v>4854</v>
      </c>
    </row>
    <row r="191" spans="1:12" ht="33.75">
      <c r="A191" s="154"/>
      <c r="B191" s="155" t="s">
        <v>207</v>
      </c>
      <c r="C191" s="48" t="s">
        <v>24</v>
      </c>
      <c r="D191" s="48" t="s">
        <v>198</v>
      </c>
      <c r="E191" s="48" t="s">
        <v>29</v>
      </c>
      <c r="F191" s="48" t="s">
        <v>208</v>
      </c>
      <c r="G191" s="48"/>
      <c r="H191" s="79">
        <f aca="true" t="shared" si="17" ref="H191:L193">H192</f>
        <v>2200</v>
      </c>
      <c r="I191" s="79">
        <f t="shared" si="17"/>
        <v>75</v>
      </c>
      <c r="J191" s="79">
        <f t="shared" si="17"/>
        <v>75</v>
      </c>
      <c r="K191" s="79">
        <f t="shared" si="17"/>
        <v>48</v>
      </c>
      <c r="L191" s="80">
        <f t="shared" si="17"/>
        <v>816.12</v>
      </c>
    </row>
    <row r="192" spans="1:12" ht="12.75">
      <c r="A192" s="154"/>
      <c r="B192" s="76" t="s">
        <v>209</v>
      </c>
      <c r="C192" s="53" t="s">
        <v>24</v>
      </c>
      <c r="D192" s="89" t="s">
        <v>198</v>
      </c>
      <c r="E192" s="89" t="s">
        <v>29</v>
      </c>
      <c r="F192" s="53" t="s">
        <v>210</v>
      </c>
      <c r="G192" s="53"/>
      <c r="H192" s="72">
        <f t="shared" si="17"/>
        <v>2200</v>
      </c>
      <c r="I192" s="72">
        <f t="shared" si="17"/>
        <v>75</v>
      </c>
      <c r="J192" s="72">
        <f t="shared" si="17"/>
        <v>75</v>
      </c>
      <c r="K192" s="72">
        <f t="shared" si="17"/>
        <v>48</v>
      </c>
      <c r="L192" s="73">
        <f t="shared" si="17"/>
        <v>816.12</v>
      </c>
    </row>
    <row r="193" spans="1:12" ht="22.5">
      <c r="A193" s="154"/>
      <c r="B193" s="156" t="s">
        <v>211</v>
      </c>
      <c r="C193" s="53" t="s">
        <v>24</v>
      </c>
      <c r="D193" s="89" t="s">
        <v>198</v>
      </c>
      <c r="E193" s="89" t="s">
        <v>29</v>
      </c>
      <c r="F193" s="89" t="s">
        <v>212</v>
      </c>
      <c r="G193" s="89"/>
      <c r="H193" s="72">
        <f t="shared" si="17"/>
        <v>2200</v>
      </c>
      <c r="I193" s="72">
        <f t="shared" si="17"/>
        <v>75</v>
      </c>
      <c r="J193" s="72">
        <f t="shared" si="17"/>
        <v>75</v>
      </c>
      <c r="K193" s="72">
        <f t="shared" si="17"/>
        <v>48</v>
      </c>
      <c r="L193" s="73">
        <f t="shared" si="17"/>
        <v>816.12</v>
      </c>
    </row>
    <row r="194" spans="1:12" ht="12.75">
      <c r="A194" s="154"/>
      <c r="B194" s="55" t="s">
        <v>171</v>
      </c>
      <c r="C194" s="53" t="s">
        <v>24</v>
      </c>
      <c r="D194" s="89" t="s">
        <v>198</v>
      </c>
      <c r="E194" s="89" t="s">
        <v>29</v>
      </c>
      <c r="F194" s="89" t="s">
        <v>212</v>
      </c>
      <c r="G194" s="53" t="s">
        <v>172</v>
      </c>
      <c r="H194" s="72">
        <v>2200</v>
      </c>
      <c r="I194" s="72">
        <v>75</v>
      </c>
      <c r="J194" s="72">
        <v>75</v>
      </c>
      <c r="K194" s="72">
        <v>48</v>
      </c>
      <c r="L194" s="73">
        <v>816.12</v>
      </c>
    </row>
    <row r="195" spans="1:12" ht="56.25">
      <c r="A195" s="45"/>
      <c r="B195" s="104" t="s">
        <v>347</v>
      </c>
      <c r="C195" s="48" t="s">
        <v>24</v>
      </c>
      <c r="D195" s="48" t="s">
        <v>198</v>
      </c>
      <c r="E195" s="48" t="s">
        <v>29</v>
      </c>
      <c r="F195" s="48" t="s">
        <v>213</v>
      </c>
      <c r="G195" s="48"/>
      <c r="H195" s="79">
        <f>H198+H209</f>
        <v>3648.499</v>
      </c>
      <c r="I195" s="79">
        <f>I196+I201</f>
        <v>18645.6</v>
      </c>
      <c r="J195" s="79">
        <f>J196+J201</f>
        <v>15630.6</v>
      </c>
      <c r="K195" s="79">
        <f>K198+K209</f>
        <v>3670.8</v>
      </c>
      <c r="L195" s="80">
        <f>L198+L209</f>
        <v>4037.88</v>
      </c>
    </row>
    <row r="196" spans="1:12" ht="33.75">
      <c r="A196" s="105"/>
      <c r="B196" s="69" t="s">
        <v>214</v>
      </c>
      <c r="C196" s="53" t="s">
        <v>24</v>
      </c>
      <c r="D196" s="89" t="s">
        <v>198</v>
      </c>
      <c r="E196" s="89" t="s">
        <v>29</v>
      </c>
      <c r="F196" s="89" t="s">
        <v>215</v>
      </c>
      <c r="G196" s="89"/>
      <c r="H196" s="72">
        <f>H197</f>
        <v>3282.5</v>
      </c>
      <c r="I196" s="72">
        <f>I197</f>
        <v>500</v>
      </c>
      <c r="J196" s="72">
        <f>J197</f>
        <v>500</v>
      </c>
      <c r="K196" s="72">
        <f>K197</f>
        <v>3268.201</v>
      </c>
      <c r="L196" s="73">
        <f>L197</f>
        <v>3595.021</v>
      </c>
    </row>
    <row r="197" spans="1:12" ht="22.5">
      <c r="A197" s="105"/>
      <c r="B197" s="90" t="s">
        <v>346</v>
      </c>
      <c r="C197" s="53" t="s">
        <v>24</v>
      </c>
      <c r="D197" s="89" t="s">
        <v>198</v>
      </c>
      <c r="E197" s="89" t="s">
        <v>29</v>
      </c>
      <c r="F197" s="89" t="s">
        <v>217</v>
      </c>
      <c r="G197" s="89"/>
      <c r="H197" s="72">
        <f>H198+H199</f>
        <v>3282.5</v>
      </c>
      <c r="I197" s="72">
        <f>I198+I199</f>
        <v>500</v>
      </c>
      <c r="J197" s="72">
        <f>J198+J199</f>
        <v>500</v>
      </c>
      <c r="K197" s="72">
        <f>K198+K199</f>
        <v>3268.201</v>
      </c>
      <c r="L197" s="73">
        <f>L198+L199</f>
        <v>3595.021</v>
      </c>
    </row>
    <row r="198" spans="1:12" ht="22.5">
      <c r="A198" s="153"/>
      <c r="B198" s="55" t="s">
        <v>49</v>
      </c>
      <c r="C198" s="53" t="s">
        <v>24</v>
      </c>
      <c r="D198" s="89" t="s">
        <v>198</v>
      </c>
      <c r="E198" s="89" t="s">
        <v>29</v>
      </c>
      <c r="F198" s="89" t="s">
        <v>217</v>
      </c>
      <c r="G198" s="53" t="s">
        <v>50</v>
      </c>
      <c r="H198" s="72">
        <v>3282.5</v>
      </c>
      <c r="I198" s="72"/>
      <c r="J198" s="72"/>
      <c r="K198" s="72">
        <v>3268.201</v>
      </c>
      <c r="L198" s="73">
        <v>3595.021</v>
      </c>
    </row>
    <row r="199" spans="1:12" ht="12.75" hidden="1">
      <c r="A199" s="153"/>
      <c r="B199" s="51" t="s">
        <v>218</v>
      </c>
      <c r="C199" s="53" t="s">
        <v>24</v>
      </c>
      <c r="D199" s="89" t="s">
        <v>198</v>
      </c>
      <c r="E199" s="89" t="s">
        <v>29</v>
      </c>
      <c r="F199" s="89" t="s">
        <v>219</v>
      </c>
      <c r="G199" s="89"/>
      <c r="H199" s="72">
        <f>H200</f>
        <v>0</v>
      </c>
      <c r="I199" s="72">
        <f>I200</f>
        <v>500</v>
      </c>
      <c r="J199" s="72">
        <f>J200</f>
        <v>500</v>
      </c>
      <c r="K199" s="72">
        <f>K200</f>
        <v>0</v>
      </c>
      <c r="L199" s="73">
        <f>L200</f>
        <v>0</v>
      </c>
    </row>
    <row r="200" spans="1:12" ht="22.5" hidden="1">
      <c r="A200" s="153"/>
      <c r="B200" s="55" t="s">
        <v>49</v>
      </c>
      <c r="C200" s="53" t="s">
        <v>24</v>
      </c>
      <c r="D200" s="89" t="s">
        <v>198</v>
      </c>
      <c r="E200" s="89" t="s">
        <v>29</v>
      </c>
      <c r="F200" s="89" t="s">
        <v>220</v>
      </c>
      <c r="G200" s="53" t="s">
        <v>50</v>
      </c>
      <c r="H200" s="72"/>
      <c r="I200" s="72">
        <v>500</v>
      </c>
      <c r="J200" s="72">
        <v>500</v>
      </c>
      <c r="K200" s="72"/>
      <c r="L200" s="73"/>
    </row>
    <row r="201" spans="1:12" ht="33.75" hidden="1">
      <c r="A201" s="105"/>
      <c r="B201" s="46" t="s">
        <v>80</v>
      </c>
      <c r="C201" s="53" t="s">
        <v>24</v>
      </c>
      <c r="D201" s="108" t="s">
        <v>198</v>
      </c>
      <c r="E201" s="108" t="s">
        <v>29</v>
      </c>
      <c r="F201" s="89" t="s">
        <v>221</v>
      </c>
      <c r="G201" s="108"/>
      <c r="H201" s="79">
        <f>H202</f>
        <v>4460.87</v>
      </c>
      <c r="I201" s="79">
        <f>I202</f>
        <v>18145.6</v>
      </c>
      <c r="J201" s="79">
        <f>J202</f>
        <v>15130.6</v>
      </c>
      <c r="K201" s="79">
        <f>K202</f>
        <v>0</v>
      </c>
      <c r="L201" s="80">
        <f>L202</f>
        <v>0</v>
      </c>
    </row>
    <row r="202" spans="1:12" ht="12.75" hidden="1">
      <c r="A202" s="105"/>
      <c r="B202" s="52" t="s">
        <v>74</v>
      </c>
      <c r="C202" s="53" t="s">
        <v>24</v>
      </c>
      <c r="D202" s="89" t="s">
        <v>198</v>
      </c>
      <c r="E202" s="89" t="s">
        <v>29</v>
      </c>
      <c r="F202" s="89" t="s">
        <v>221</v>
      </c>
      <c r="G202" s="89"/>
      <c r="H202" s="72">
        <f>H203</f>
        <v>4460.87</v>
      </c>
      <c r="I202" s="72">
        <f>I203+I205</f>
        <v>18145.6</v>
      </c>
      <c r="J202" s="72">
        <f>J203+J205</f>
        <v>15130.6</v>
      </c>
      <c r="K202" s="72">
        <f aca="true" t="shared" si="18" ref="K202:L204">K203</f>
        <v>0</v>
      </c>
      <c r="L202" s="73">
        <f t="shared" si="18"/>
        <v>0</v>
      </c>
    </row>
    <row r="203" spans="1:12" ht="12.75" hidden="1">
      <c r="A203" s="153"/>
      <c r="B203" s="52" t="s">
        <v>74</v>
      </c>
      <c r="C203" s="53" t="s">
        <v>24</v>
      </c>
      <c r="D203" s="89" t="s">
        <v>198</v>
      </c>
      <c r="E203" s="89" t="s">
        <v>29</v>
      </c>
      <c r="F203" s="53" t="s">
        <v>83</v>
      </c>
      <c r="G203" s="89"/>
      <c r="H203" s="72">
        <f>H204</f>
        <v>4460.87</v>
      </c>
      <c r="I203" s="72">
        <f>I204</f>
        <v>15145.6</v>
      </c>
      <c r="J203" s="72">
        <f>J204</f>
        <v>12030.6</v>
      </c>
      <c r="K203" s="72">
        <f t="shared" si="18"/>
        <v>0</v>
      </c>
      <c r="L203" s="73">
        <f t="shared" si="18"/>
        <v>0</v>
      </c>
    </row>
    <row r="204" spans="1:12" ht="22.5" hidden="1">
      <c r="A204" s="154"/>
      <c r="B204" s="90" t="s">
        <v>346</v>
      </c>
      <c r="C204" s="53" t="s">
        <v>24</v>
      </c>
      <c r="D204" s="89" t="s">
        <v>198</v>
      </c>
      <c r="E204" s="89" t="s">
        <v>29</v>
      </c>
      <c r="F204" s="53" t="s">
        <v>222</v>
      </c>
      <c r="G204" s="53"/>
      <c r="H204" s="72">
        <f>H205</f>
        <v>4460.87</v>
      </c>
      <c r="I204" s="72">
        <v>15145.6</v>
      </c>
      <c r="J204" s="72">
        <v>12030.6</v>
      </c>
      <c r="K204" s="72">
        <f t="shared" si="18"/>
        <v>0</v>
      </c>
      <c r="L204" s="73">
        <f t="shared" si="18"/>
        <v>0</v>
      </c>
    </row>
    <row r="205" spans="1:12" ht="12.75" hidden="1">
      <c r="A205" s="154"/>
      <c r="B205" s="55" t="s">
        <v>171</v>
      </c>
      <c r="C205" s="53" t="s">
        <v>24</v>
      </c>
      <c r="D205" s="89" t="s">
        <v>198</v>
      </c>
      <c r="E205" s="89" t="s">
        <v>29</v>
      </c>
      <c r="F205" s="53" t="s">
        <v>222</v>
      </c>
      <c r="G205" s="53" t="s">
        <v>172</v>
      </c>
      <c r="H205" s="72">
        <v>4460.87</v>
      </c>
      <c r="I205" s="72">
        <f>I206+I207</f>
        <v>3000</v>
      </c>
      <c r="J205" s="72">
        <f>J206+J207</f>
        <v>3100</v>
      </c>
      <c r="K205" s="72"/>
      <c r="L205" s="73"/>
    </row>
    <row r="206" spans="1:12" ht="22.5" hidden="1">
      <c r="A206" s="154"/>
      <c r="B206" s="55" t="s">
        <v>49</v>
      </c>
      <c r="C206" s="53" t="s">
        <v>24</v>
      </c>
      <c r="D206" s="89" t="s">
        <v>198</v>
      </c>
      <c r="E206" s="89" t="s">
        <v>29</v>
      </c>
      <c r="F206" s="89" t="s">
        <v>223</v>
      </c>
      <c r="G206" s="53" t="s">
        <v>50</v>
      </c>
      <c r="H206" s="72"/>
      <c r="I206" s="72">
        <v>1000</v>
      </c>
      <c r="J206" s="72">
        <v>1100</v>
      </c>
      <c r="K206" s="72"/>
      <c r="L206" s="73"/>
    </row>
    <row r="207" spans="1:12" ht="22.5" hidden="1">
      <c r="A207" s="154"/>
      <c r="B207" s="55" t="s">
        <v>224</v>
      </c>
      <c r="C207" s="53" t="s">
        <v>24</v>
      </c>
      <c r="D207" s="89" t="s">
        <v>198</v>
      </c>
      <c r="E207" s="89" t="s">
        <v>29</v>
      </c>
      <c r="F207" s="89" t="s">
        <v>223</v>
      </c>
      <c r="G207" s="53" t="s">
        <v>225</v>
      </c>
      <c r="H207" s="72"/>
      <c r="I207" s="72">
        <v>2000</v>
      </c>
      <c r="J207" s="72">
        <v>2000</v>
      </c>
      <c r="K207" s="72"/>
      <c r="L207" s="73"/>
    </row>
    <row r="208" spans="1:12" ht="25.5">
      <c r="A208" s="154"/>
      <c r="B208" s="106" t="s">
        <v>345</v>
      </c>
      <c r="C208" s="53" t="s">
        <v>24</v>
      </c>
      <c r="D208" s="89" t="s">
        <v>198</v>
      </c>
      <c r="E208" s="89" t="s">
        <v>29</v>
      </c>
      <c r="F208" s="89" t="s">
        <v>221</v>
      </c>
      <c r="G208" s="53"/>
      <c r="H208" s="72">
        <f>H209</f>
        <v>365.999</v>
      </c>
      <c r="I208" s="72"/>
      <c r="J208" s="72"/>
      <c r="K208" s="72">
        <f>K209</f>
        <v>402.599</v>
      </c>
      <c r="L208" s="73">
        <f>L209</f>
        <v>442.859</v>
      </c>
    </row>
    <row r="209" spans="1:12" ht="22.5">
      <c r="A209" s="154"/>
      <c r="B209" s="55" t="s">
        <v>49</v>
      </c>
      <c r="C209" s="53" t="s">
        <v>24</v>
      </c>
      <c r="D209" s="89" t="s">
        <v>198</v>
      </c>
      <c r="E209" s="89" t="s">
        <v>29</v>
      </c>
      <c r="F209" s="89" t="s">
        <v>221</v>
      </c>
      <c r="G209" s="53" t="s">
        <v>50</v>
      </c>
      <c r="H209" s="72">
        <v>365.999</v>
      </c>
      <c r="I209" s="72"/>
      <c r="J209" s="72"/>
      <c r="K209" s="72">
        <v>402.599</v>
      </c>
      <c r="L209" s="73">
        <v>442.859</v>
      </c>
    </row>
    <row r="210" spans="1:12" ht="12.75">
      <c r="A210" s="153"/>
      <c r="B210" s="95" t="s">
        <v>226</v>
      </c>
      <c r="C210" s="48" t="s">
        <v>24</v>
      </c>
      <c r="D210" s="96" t="s">
        <v>198</v>
      </c>
      <c r="E210" s="96" t="s">
        <v>42</v>
      </c>
      <c r="F210" s="96"/>
      <c r="G210" s="96"/>
      <c r="H210" s="151">
        <f>H211+H217</f>
        <v>47242.388999999996</v>
      </c>
      <c r="I210" s="151">
        <f>I211+I217</f>
        <v>129503.18000000001</v>
      </c>
      <c r="J210" s="151">
        <f>J211+J217</f>
        <v>126763.1</v>
      </c>
      <c r="K210" s="151">
        <f>K211+K217</f>
        <v>36018.875</v>
      </c>
      <c r="L210" s="152">
        <f>L211+L217</f>
        <v>34504.17</v>
      </c>
    </row>
    <row r="211" spans="1:12" ht="33.75">
      <c r="A211" s="45"/>
      <c r="B211" s="157" t="s">
        <v>357</v>
      </c>
      <c r="C211" s="48" t="s">
        <v>24</v>
      </c>
      <c r="D211" s="48" t="s">
        <v>198</v>
      </c>
      <c r="E211" s="48" t="s">
        <v>42</v>
      </c>
      <c r="F211" s="48" t="s">
        <v>228</v>
      </c>
      <c r="G211" s="48"/>
      <c r="H211" s="79">
        <f>H212</f>
        <v>44242.388999999996</v>
      </c>
      <c r="I211" s="79">
        <f>I212</f>
        <v>125.25</v>
      </c>
      <c r="J211" s="79">
        <f>J212</f>
        <v>65</v>
      </c>
      <c r="K211" s="79">
        <f>K212</f>
        <v>32518.875</v>
      </c>
      <c r="L211" s="80">
        <f>L212</f>
        <v>31004.17</v>
      </c>
    </row>
    <row r="212" spans="1:12" ht="33.75">
      <c r="A212" s="45"/>
      <c r="B212" s="69" t="s">
        <v>229</v>
      </c>
      <c r="C212" s="53" t="s">
        <v>24</v>
      </c>
      <c r="D212" s="53" t="s">
        <v>198</v>
      </c>
      <c r="E212" s="53" t="s">
        <v>42</v>
      </c>
      <c r="F212" s="53" t="s">
        <v>230</v>
      </c>
      <c r="G212" s="48"/>
      <c r="H212" s="72">
        <f>H213+H215</f>
        <v>44242.388999999996</v>
      </c>
      <c r="I212" s="72">
        <f>I213</f>
        <v>125.25</v>
      </c>
      <c r="J212" s="72">
        <f>J213</f>
        <v>65</v>
      </c>
      <c r="K212" s="72">
        <f>K213+K215</f>
        <v>32518.875</v>
      </c>
      <c r="L212" s="73">
        <f>L213+L215</f>
        <v>31004.17</v>
      </c>
    </row>
    <row r="213" spans="1:12" ht="33.75">
      <c r="A213" s="50"/>
      <c r="B213" s="148" t="s">
        <v>231</v>
      </c>
      <c r="C213" s="53" t="s">
        <v>24</v>
      </c>
      <c r="D213" s="89" t="s">
        <v>198</v>
      </c>
      <c r="E213" s="89" t="s">
        <v>42</v>
      </c>
      <c r="F213" s="89" t="s">
        <v>232</v>
      </c>
      <c r="G213" s="89"/>
      <c r="H213" s="72">
        <f>H214</f>
        <v>23803.393</v>
      </c>
      <c r="I213" s="72">
        <f>I214</f>
        <v>125.25</v>
      </c>
      <c r="J213" s="72">
        <f>J214</f>
        <v>65</v>
      </c>
      <c r="K213" s="72">
        <f>K214</f>
        <v>10043.38</v>
      </c>
      <c r="L213" s="73">
        <f>L214</f>
        <v>6288.726</v>
      </c>
    </row>
    <row r="214" spans="1:12" ht="22.5">
      <c r="A214" s="50"/>
      <c r="B214" s="55" t="s">
        <v>49</v>
      </c>
      <c r="C214" s="53" t="s">
        <v>24</v>
      </c>
      <c r="D214" s="89" t="s">
        <v>198</v>
      </c>
      <c r="E214" s="89" t="s">
        <v>42</v>
      </c>
      <c r="F214" s="89" t="s">
        <v>232</v>
      </c>
      <c r="G214" s="53" t="s">
        <v>50</v>
      </c>
      <c r="H214" s="72">
        <v>23803.393</v>
      </c>
      <c r="I214" s="72">
        <v>125.25</v>
      </c>
      <c r="J214" s="72">
        <v>65</v>
      </c>
      <c r="K214" s="72">
        <v>10043.38</v>
      </c>
      <c r="L214" s="73">
        <v>6288.726</v>
      </c>
    </row>
    <row r="215" spans="1:12" ht="33.75">
      <c r="A215" s="50"/>
      <c r="B215" s="148" t="s">
        <v>233</v>
      </c>
      <c r="C215" s="53" t="s">
        <v>24</v>
      </c>
      <c r="D215" s="89" t="s">
        <v>198</v>
      </c>
      <c r="E215" s="89" t="s">
        <v>42</v>
      </c>
      <c r="F215" s="89" t="s">
        <v>234</v>
      </c>
      <c r="G215" s="53"/>
      <c r="H215" s="72">
        <f>H216</f>
        <v>20438.996</v>
      </c>
      <c r="I215" s="72"/>
      <c r="J215" s="72"/>
      <c r="K215" s="72">
        <f>K216</f>
        <v>22475.495</v>
      </c>
      <c r="L215" s="73">
        <f>L216</f>
        <v>24715.444</v>
      </c>
    </row>
    <row r="216" spans="1:12" ht="22.5">
      <c r="A216" s="50"/>
      <c r="B216" s="55" t="s">
        <v>49</v>
      </c>
      <c r="C216" s="53" t="s">
        <v>24</v>
      </c>
      <c r="D216" s="89" t="s">
        <v>198</v>
      </c>
      <c r="E216" s="89" t="s">
        <v>42</v>
      </c>
      <c r="F216" s="89" t="s">
        <v>234</v>
      </c>
      <c r="G216" s="53" t="s">
        <v>50</v>
      </c>
      <c r="H216" s="72">
        <v>20438.996</v>
      </c>
      <c r="I216" s="72"/>
      <c r="J216" s="72"/>
      <c r="K216" s="72">
        <v>22475.495</v>
      </c>
      <c r="L216" s="73">
        <v>24715.444</v>
      </c>
    </row>
    <row r="217" spans="1:12" ht="45">
      <c r="A217" s="45"/>
      <c r="B217" s="109" t="s">
        <v>235</v>
      </c>
      <c r="C217" s="48" t="s">
        <v>24</v>
      </c>
      <c r="D217" s="48" t="s">
        <v>198</v>
      </c>
      <c r="E217" s="48" t="s">
        <v>42</v>
      </c>
      <c r="F217" s="48" t="s">
        <v>236</v>
      </c>
      <c r="G217" s="48"/>
      <c r="H217" s="79">
        <f>H218+H222</f>
        <v>3000</v>
      </c>
      <c r="I217" s="79">
        <f>I218+I222</f>
        <v>129377.93000000001</v>
      </c>
      <c r="J217" s="79">
        <f>J218+J222</f>
        <v>126698.1</v>
      </c>
      <c r="K217" s="79">
        <f>K218+K222</f>
        <v>3500</v>
      </c>
      <c r="L217" s="80">
        <f>L218+L222</f>
        <v>3500</v>
      </c>
    </row>
    <row r="218" spans="1:12" ht="33.75">
      <c r="A218" s="110"/>
      <c r="B218" s="69" t="s">
        <v>237</v>
      </c>
      <c r="C218" s="53" t="s">
        <v>24</v>
      </c>
      <c r="D218" s="89" t="s">
        <v>198</v>
      </c>
      <c r="E218" s="89" t="s">
        <v>42</v>
      </c>
      <c r="F218" s="89" t="s">
        <v>238</v>
      </c>
      <c r="G218" s="89"/>
      <c r="H218" s="72">
        <f aca="true" t="shared" si="19" ref="H218:L220">H219</f>
        <v>3000</v>
      </c>
      <c r="I218" s="72">
        <f t="shared" si="19"/>
        <v>8900</v>
      </c>
      <c r="J218" s="72">
        <f t="shared" si="19"/>
        <v>8900</v>
      </c>
      <c r="K218" s="72">
        <f t="shared" si="19"/>
        <v>3500</v>
      </c>
      <c r="L218" s="73">
        <f t="shared" si="19"/>
        <v>3500</v>
      </c>
    </row>
    <row r="219" spans="1:12" ht="12.75">
      <c r="A219" s="45"/>
      <c r="B219" s="91" t="s">
        <v>239</v>
      </c>
      <c r="C219" s="53" t="s">
        <v>24</v>
      </c>
      <c r="D219" s="53" t="s">
        <v>198</v>
      </c>
      <c r="E219" s="53" t="s">
        <v>42</v>
      </c>
      <c r="F219" s="89" t="s">
        <v>238</v>
      </c>
      <c r="G219" s="48"/>
      <c r="H219" s="72">
        <f t="shared" si="19"/>
        <v>3000</v>
      </c>
      <c r="I219" s="72">
        <f t="shared" si="19"/>
        <v>8900</v>
      </c>
      <c r="J219" s="72">
        <f t="shared" si="19"/>
        <v>8900</v>
      </c>
      <c r="K219" s="72">
        <f t="shared" si="19"/>
        <v>3500</v>
      </c>
      <c r="L219" s="73">
        <f t="shared" si="19"/>
        <v>3500</v>
      </c>
    </row>
    <row r="220" spans="1:12" ht="12.75">
      <c r="A220" s="110"/>
      <c r="B220" s="158" t="s">
        <v>240</v>
      </c>
      <c r="C220" s="53" t="s">
        <v>24</v>
      </c>
      <c r="D220" s="89" t="s">
        <v>198</v>
      </c>
      <c r="E220" s="89" t="s">
        <v>42</v>
      </c>
      <c r="F220" s="89" t="s">
        <v>241</v>
      </c>
      <c r="G220" s="89"/>
      <c r="H220" s="72">
        <f t="shared" si="19"/>
        <v>3000</v>
      </c>
      <c r="I220" s="72">
        <f t="shared" si="19"/>
        <v>8900</v>
      </c>
      <c r="J220" s="72">
        <f t="shared" si="19"/>
        <v>8900</v>
      </c>
      <c r="K220" s="72">
        <f t="shared" si="19"/>
        <v>3500</v>
      </c>
      <c r="L220" s="73">
        <f t="shared" si="19"/>
        <v>3500</v>
      </c>
    </row>
    <row r="221" spans="1:12" ht="22.5">
      <c r="A221" s="153"/>
      <c r="B221" s="55" t="s">
        <v>49</v>
      </c>
      <c r="C221" s="53" t="s">
        <v>24</v>
      </c>
      <c r="D221" s="89" t="s">
        <v>198</v>
      </c>
      <c r="E221" s="89" t="s">
        <v>42</v>
      </c>
      <c r="F221" s="89" t="s">
        <v>241</v>
      </c>
      <c r="G221" s="53" t="s">
        <v>50</v>
      </c>
      <c r="H221" s="72">
        <v>3000</v>
      </c>
      <c r="I221" s="72">
        <v>8900</v>
      </c>
      <c r="J221" s="72">
        <v>8900</v>
      </c>
      <c r="K221" s="72">
        <v>3500</v>
      </c>
      <c r="L221" s="73">
        <v>3500</v>
      </c>
    </row>
    <row r="222" spans="1:12" ht="22.5" hidden="1">
      <c r="A222" s="105"/>
      <c r="B222" s="91" t="s">
        <v>242</v>
      </c>
      <c r="C222" s="53" t="s">
        <v>24</v>
      </c>
      <c r="D222" s="89" t="s">
        <v>198</v>
      </c>
      <c r="E222" s="89" t="s">
        <v>42</v>
      </c>
      <c r="F222" s="89" t="s">
        <v>243</v>
      </c>
      <c r="G222" s="89"/>
      <c r="H222" s="72">
        <f>H223+H228</f>
        <v>0</v>
      </c>
      <c r="I222" s="72">
        <f>I223+I228</f>
        <v>120477.93000000001</v>
      </c>
      <c r="J222" s="72">
        <f>J223+J228</f>
        <v>117798.1</v>
      </c>
      <c r="K222" s="72">
        <f>K223+K228</f>
        <v>0</v>
      </c>
      <c r="L222" s="73">
        <f>L223+L228</f>
        <v>0</v>
      </c>
    </row>
    <row r="223" spans="1:12" ht="33.75" hidden="1">
      <c r="A223" s="105"/>
      <c r="B223" s="91" t="s">
        <v>244</v>
      </c>
      <c r="C223" s="53" t="s">
        <v>24</v>
      </c>
      <c r="D223" s="89" t="s">
        <v>198</v>
      </c>
      <c r="E223" s="89" t="s">
        <v>42</v>
      </c>
      <c r="F223" s="89" t="s">
        <v>245</v>
      </c>
      <c r="G223" s="89"/>
      <c r="H223" s="72">
        <f>H224+H226</f>
        <v>0</v>
      </c>
      <c r="I223" s="72">
        <f>I224+I226</f>
        <v>32789.83</v>
      </c>
      <c r="J223" s="72">
        <f>J224+J226</f>
        <v>30080</v>
      </c>
      <c r="K223" s="72">
        <f>K224+K226</f>
        <v>0</v>
      </c>
      <c r="L223" s="73">
        <f>L224+L226</f>
        <v>0</v>
      </c>
    </row>
    <row r="224" spans="1:12" ht="22.5" hidden="1">
      <c r="A224" s="153"/>
      <c r="B224" s="51" t="s">
        <v>246</v>
      </c>
      <c r="C224" s="53" t="s">
        <v>24</v>
      </c>
      <c r="D224" s="89" t="s">
        <v>198</v>
      </c>
      <c r="E224" s="89" t="s">
        <v>42</v>
      </c>
      <c r="F224" s="89" t="s">
        <v>247</v>
      </c>
      <c r="G224" s="89"/>
      <c r="H224" s="72">
        <f>H225</f>
        <v>0</v>
      </c>
      <c r="I224" s="72">
        <f>I225</f>
        <v>31489.83</v>
      </c>
      <c r="J224" s="72">
        <f>J225</f>
        <v>28780</v>
      </c>
      <c r="K224" s="72">
        <f>K225</f>
        <v>0</v>
      </c>
      <c r="L224" s="73">
        <f>L225</f>
        <v>0</v>
      </c>
    </row>
    <row r="225" spans="1:12" ht="22.5" hidden="1">
      <c r="A225" s="153"/>
      <c r="B225" s="55" t="s">
        <v>49</v>
      </c>
      <c r="C225" s="53" t="s">
        <v>24</v>
      </c>
      <c r="D225" s="89" t="s">
        <v>198</v>
      </c>
      <c r="E225" s="89" t="s">
        <v>42</v>
      </c>
      <c r="F225" s="89" t="s">
        <v>247</v>
      </c>
      <c r="G225" s="53" t="s">
        <v>50</v>
      </c>
      <c r="H225" s="72"/>
      <c r="I225" s="72">
        <v>31489.83</v>
      </c>
      <c r="J225" s="72">
        <v>28780</v>
      </c>
      <c r="K225" s="72"/>
      <c r="L225" s="73"/>
    </row>
    <row r="226" spans="1:12" ht="22.5" hidden="1">
      <c r="A226" s="153"/>
      <c r="B226" s="51" t="s">
        <v>248</v>
      </c>
      <c r="C226" s="53" t="s">
        <v>24</v>
      </c>
      <c r="D226" s="89" t="s">
        <v>198</v>
      </c>
      <c r="E226" s="89" t="s">
        <v>42</v>
      </c>
      <c r="F226" s="89" t="s">
        <v>249</v>
      </c>
      <c r="G226" s="89"/>
      <c r="H226" s="72">
        <f>H227</f>
        <v>0</v>
      </c>
      <c r="I226" s="72">
        <f>I227</f>
        <v>1300</v>
      </c>
      <c r="J226" s="72">
        <f>J227</f>
        <v>1300</v>
      </c>
      <c r="K226" s="72">
        <f>K227</f>
        <v>0</v>
      </c>
      <c r="L226" s="73">
        <f>L227</f>
        <v>0</v>
      </c>
    </row>
    <row r="227" spans="1:12" ht="22.5" hidden="1">
      <c r="A227" s="153"/>
      <c r="B227" s="55" t="s">
        <v>49</v>
      </c>
      <c r="C227" s="53" t="s">
        <v>24</v>
      </c>
      <c r="D227" s="89" t="s">
        <v>198</v>
      </c>
      <c r="E227" s="89" t="s">
        <v>42</v>
      </c>
      <c r="F227" s="89" t="s">
        <v>249</v>
      </c>
      <c r="G227" s="53" t="s">
        <v>50</v>
      </c>
      <c r="H227" s="72"/>
      <c r="I227" s="72">
        <v>1300</v>
      </c>
      <c r="J227" s="72">
        <v>1300</v>
      </c>
      <c r="K227" s="72"/>
      <c r="L227" s="73"/>
    </row>
    <row r="228" spans="1:12" ht="22.5" hidden="1">
      <c r="A228" s="50"/>
      <c r="B228" s="112" t="s">
        <v>250</v>
      </c>
      <c r="C228" s="53" t="s">
        <v>24</v>
      </c>
      <c r="D228" s="113" t="s">
        <v>198</v>
      </c>
      <c r="E228" s="113" t="s">
        <v>42</v>
      </c>
      <c r="F228" s="113" t="s">
        <v>251</v>
      </c>
      <c r="G228" s="113"/>
      <c r="H228" s="159">
        <f>H229+H233</f>
        <v>0</v>
      </c>
      <c r="I228" s="159">
        <f>I229+I233</f>
        <v>87688.1</v>
      </c>
      <c r="J228" s="159">
        <f>J229+J233</f>
        <v>87718.1</v>
      </c>
      <c r="K228" s="159">
        <f>K229+K233</f>
        <v>0</v>
      </c>
      <c r="L228" s="160">
        <f>L229+L233</f>
        <v>0</v>
      </c>
    </row>
    <row r="229" spans="1:12" ht="12.75" hidden="1">
      <c r="A229" s="45"/>
      <c r="B229" s="94" t="s">
        <v>252</v>
      </c>
      <c r="C229" s="53" t="s">
        <v>24</v>
      </c>
      <c r="D229" s="89" t="s">
        <v>198</v>
      </c>
      <c r="E229" s="89" t="s">
        <v>42</v>
      </c>
      <c r="F229" s="89" t="s">
        <v>253</v>
      </c>
      <c r="G229" s="89"/>
      <c r="H229" s="72">
        <f>H230+H231+H232</f>
        <v>0</v>
      </c>
      <c r="I229" s="72">
        <f>I230+I231+I232</f>
        <v>87058.1</v>
      </c>
      <c r="J229" s="72">
        <f>J230+J231+J232</f>
        <v>87058.1</v>
      </c>
      <c r="K229" s="72">
        <f>K230+K231+K232</f>
        <v>0</v>
      </c>
      <c r="L229" s="73">
        <f>L230+L231+L232</f>
        <v>0</v>
      </c>
    </row>
    <row r="230" spans="1:12" ht="12.75" hidden="1">
      <c r="A230" s="50"/>
      <c r="B230" s="55" t="s">
        <v>254</v>
      </c>
      <c r="C230" s="53" t="s">
        <v>24</v>
      </c>
      <c r="D230" s="89" t="s">
        <v>198</v>
      </c>
      <c r="E230" s="89" t="s">
        <v>42</v>
      </c>
      <c r="F230" s="89" t="s">
        <v>253</v>
      </c>
      <c r="G230" s="53" t="s">
        <v>255</v>
      </c>
      <c r="H230" s="72"/>
      <c r="I230" s="72">
        <v>49197.66</v>
      </c>
      <c r="J230" s="72">
        <v>49197.66</v>
      </c>
      <c r="K230" s="72"/>
      <c r="L230" s="73"/>
    </row>
    <row r="231" spans="1:12" ht="22.5" hidden="1">
      <c r="A231" s="50"/>
      <c r="B231" s="55" t="s">
        <v>49</v>
      </c>
      <c r="C231" s="53" t="s">
        <v>24</v>
      </c>
      <c r="D231" s="89" t="s">
        <v>198</v>
      </c>
      <c r="E231" s="89" t="s">
        <v>42</v>
      </c>
      <c r="F231" s="89" t="s">
        <v>253</v>
      </c>
      <c r="G231" s="53" t="s">
        <v>50</v>
      </c>
      <c r="H231" s="72"/>
      <c r="I231" s="72">
        <v>37820.44</v>
      </c>
      <c r="J231" s="72">
        <v>37820.44</v>
      </c>
      <c r="K231" s="72"/>
      <c r="L231" s="73"/>
    </row>
    <row r="232" spans="1:12" ht="12.75" hidden="1">
      <c r="A232" s="50"/>
      <c r="B232" s="55" t="s">
        <v>96</v>
      </c>
      <c r="C232" s="53" t="s">
        <v>24</v>
      </c>
      <c r="D232" s="89" t="s">
        <v>198</v>
      </c>
      <c r="E232" s="89" t="s">
        <v>42</v>
      </c>
      <c r="F232" s="89" t="s">
        <v>253</v>
      </c>
      <c r="G232" s="53" t="s">
        <v>97</v>
      </c>
      <c r="H232" s="72"/>
      <c r="I232" s="72">
        <v>40</v>
      </c>
      <c r="J232" s="72">
        <v>40</v>
      </c>
      <c r="K232" s="72"/>
      <c r="L232" s="73"/>
    </row>
    <row r="233" spans="1:12" ht="22.5" hidden="1">
      <c r="A233" s="45"/>
      <c r="B233" s="52" t="s">
        <v>256</v>
      </c>
      <c r="C233" s="53" t="s">
        <v>24</v>
      </c>
      <c r="D233" s="89" t="s">
        <v>198</v>
      </c>
      <c r="E233" s="89" t="s">
        <v>42</v>
      </c>
      <c r="F233" s="89" t="s">
        <v>253</v>
      </c>
      <c r="G233" s="89"/>
      <c r="H233" s="72">
        <f>H234</f>
        <v>0</v>
      </c>
      <c r="I233" s="72">
        <f>I234</f>
        <v>630</v>
      </c>
      <c r="J233" s="72">
        <f>J234</f>
        <v>660</v>
      </c>
      <c r="K233" s="72">
        <f>K234</f>
        <v>0</v>
      </c>
      <c r="L233" s="73">
        <f>L234</f>
        <v>0</v>
      </c>
    </row>
    <row r="234" spans="1:12" ht="22.5" hidden="1">
      <c r="A234" s="50"/>
      <c r="B234" s="55" t="s">
        <v>49</v>
      </c>
      <c r="C234" s="53" t="s">
        <v>24</v>
      </c>
      <c r="D234" s="89" t="s">
        <v>198</v>
      </c>
      <c r="E234" s="89" t="s">
        <v>42</v>
      </c>
      <c r="F234" s="89" t="s">
        <v>253</v>
      </c>
      <c r="G234" s="53" t="s">
        <v>50</v>
      </c>
      <c r="H234" s="72"/>
      <c r="I234" s="72">
        <v>630</v>
      </c>
      <c r="J234" s="72">
        <v>660</v>
      </c>
      <c r="K234" s="72"/>
      <c r="L234" s="73"/>
    </row>
    <row r="235" spans="1:12" ht="12.75">
      <c r="A235" s="50"/>
      <c r="B235" s="46" t="s">
        <v>257</v>
      </c>
      <c r="C235" s="48" t="s">
        <v>24</v>
      </c>
      <c r="D235" s="48" t="s">
        <v>258</v>
      </c>
      <c r="E235" s="48" t="s">
        <v>27</v>
      </c>
      <c r="F235" s="48"/>
      <c r="G235" s="48"/>
      <c r="H235" s="79">
        <f aca="true" t="shared" si="20" ref="H235:L237">H236</f>
        <v>284</v>
      </c>
      <c r="I235" s="79">
        <f t="shared" si="20"/>
        <v>740</v>
      </c>
      <c r="J235" s="79">
        <f t="shared" si="20"/>
        <v>740</v>
      </c>
      <c r="K235" s="79">
        <f t="shared" si="20"/>
        <v>302</v>
      </c>
      <c r="L235" s="80">
        <f t="shared" si="20"/>
        <v>337</v>
      </c>
    </row>
    <row r="236" spans="1:12" ht="12.75">
      <c r="A236" s="45"/>
      <c r="B236" s="46" t="s">
        <v>259</v>
      </c>
      <c r="C236" s="48" t="s">
        <v>24</v>
      </c>
      <c r="D236" s="48" t="s">
        <v>258</v>
      </c>
      <c r="E236" s="48" t="s">
        <v>258</v>
      </c>
      <c r="F236" s="48"/>
      <c r="G236" s="48"/>
      <c r="H236" s="79">
        <f t="shared" si="20"/>
        <v>284</v>
      </c>
      <c r="I236" s="79">
        <f t="shared" si="20"/>
        <v>740</v>
      </c>
      <c r="J236" s="79">
        <f t="shared" si="20"/>
        <v>740</v>
      </c>
      <c r="K236" s="79">
        <f t="shared" si="20"/>
        <v>302</v>
      </c>
      <c r="L236" s="80">
        <f t="shared" si="20"/>
        <v>337</v>
      </c>
    </row>
    <row r="237" spans="1:12" ht="33.75">
      <c r="A237" s="45"/>
      <c r="B237" s="149" t="s">
        <v>358</v>
      </c>
      <c r="C237" s="48" t="s">
        <v>24</v>
      </c>
      <c r="D237" s="48" t="s">
        <v>258</v>
      </c>
      <c r="E237" s="48" t="s">
        <v>258</v>
      </c>
      <c r="F237" s="48" t="s">
        <v>261</v>
      </c>
      <c r="G237" s="48"/>
      <c r="H237" s="79">
        <f t="shared" si="20"/>
        <v>284</v>
      </c>
      <c r="I237" s="79">
        <f t="shared" si="20"/>
        <v>740</v>
      </c>
      <c r="J237" s="79">
        <f t="shared" si="20"/>
        <v>740</v>
      </c>
      <c r="K237" s="79">
        <f t="shared" si="20"/>
        <v>302</v>
      </c>
      <c r="L237" s="80">
        <f t="shared" si="20"/>
        <v>337</v>
      </c>
    </row>
    <row r="238" spans="1:12" ht="33.75">
      <c r="A238" s="50"/>
      <c r="B238" s="148" t="s">
        <v>262</v>
      </c>
      <c r="C238" s="53" t="s">
        <v>24</v>
      </c>
      <c r="D238" s="53" t="s">
        <v>258</v>
      </c>
      <c r="E238" s="53" t="s">
        <v>258</v>
      </c>
      <c r="F238" s="53" t="s">
        <v>263</v>
      </c>
      <c r="G238" s="53"/>
      <c r="H238" s="72">
        <f>H239+H242</f>
        <v>284</v>
      </c>
      <c r="I238" s="72">
        <f>I239+I242</f>
        <v>740</v>
      </c>
      <c r="J238" s="72">
        <f>J239+J242</f>
        <v>740</v>
      </c>
      <c r="K238" s="72">
        <f>K239+K242</f>
        <v>302</v>
      </c>
      <c r="L238" s="73">
        <f>L239+L242</f>
        <v>337</v>
      </c>
    </row>
    <row r="239" spans="1:12" ht="45" hidden="1">
      <c r="A239" s="50"/>
      <c r="B239" s="78" t="s">
        <v>264</v>
      </c>
      <c r="C239" s="53" t="s">
        <v>24</v>
      </c>
      <c r="D239" s="53" t="s">
        <v>258</v>
      </c>
      <c r="E239" s="53" t="s">
        <v>258</v>
      </c>
      <c r="F239" s="53" t="s">
        <v>265</v>
      </c>
      <c r="G239" s="53"/>
      <c r="H239" s="72">
        <f aca="true" t="shared" si="21" ref="H239:L240">H240</f>
        <v>0</v>
      </c>
      <c r="I239" s="72">
        <f t="shared" si="21"/>
        <v>320</v>
      </c>
      <c r="J239" s="72">
        <f t="shared" si="21"/>
        <v>320</v>
      </c>
      <c r="K239" s="72">
        <f t="shared" si="21"/>
        <v>0</v>
      </c>
      <c r="L239" s="73">
        <f t="shared" si="21"/>
        <v>0</v>
      </c>
    </row>
    <row r="240" spans="1:12" ht="22.5" hidden="1">
      <c r="A240" s="116"/>
      <c r="B240" s="117" t="s">
        <v>266</v>
      </c>
      <c r="C240" s="53" t="s">
        <v>24</v>
      </c>
      <c r="D240" s="53" t="s">
        <v>258</v>
      </c>
      <c r="E240" s="53" t="s">
        <v>258</v>
      </c>
      <c r="F240" s="53" t="s">
        <v>267</v>
      </c>
      <c r="G240" s="53"/>
      <c r="H240" s="72">
        <f t="shared" si="21"/>
        <v>0</v>
      </c>
      <c r="I240" s="72">
        <f t="shared" si="21"/>
        <v>320</v>
      </c>
      <c r="J240" s="72">
        <f t="shared" si="21"/>
        <v>320</v>
      </c>
      <c r="K240" s="72">
        <f t="shared" si="21"/>
        <v>0</v>
      </c>
      <c r="L240" s="73">
        <f t="shared" si="21"/>
        <v>0</v>
      </c>
    </row>
    <row r="241" spans="1:12" ht="22.5" hidden="1">
      <c r="A241" s="116"/>
      <c r="B241" s="69" t="s">
        <v>268</v>
      </c>
      <c r="C241" s="53" t="s">
        <v>24</v>
      </c>
      <c r="D241" s="53" t="s">
        <v>258</v>
      </c>
      <c r="E241" s="53" t="s">
        <v>258</v>
      </c>
      <c r="F241" s="53" t="s">
        <v>267</v>
      </c>
      <c r="G241" s="53" t="s">
        <v>50</v>
      </c>
      <c r="H241" s="72"/>
      <c r="I241" s="72">
        <v>320</v>
      </c>
      <c r="J241" s="72">
        <v>320</v>
      </c>
      <c r="K241" s="72"/>
      <c r="L241" s="73"/>
    </row>
    <row r="242" spans="1:12" ht="22.5">
      <c r="A242" s="116"/>
      <c r="B242" s="51" t="s">
        <v>268</v>
      </c>
      <c r="C242" s="53" t="s">
        <v>24</v>
      </c>
      <c r="D242" s="53" t="s">
        <v>258</v>
      </c>
      <c r="E242" s="53" t="s">
        <v>258</v>
      </c>
      <c r="F242" s="53" t="s">
        <v>265</v>
      </c>
      <c r="G242" s="53"/>
      <c r="H242" s="72">
        <f aca="true" t="shared" si="22" ref="H242:L243">H243</f>
        <v>284</v>
      </c>
      <c r="I242" s="72">
        <f t="shared" si="22"/>
        <v>420</v>
      </c>
      <c r="J242" s="72">
        <f t="shared" si="22"/>
        <v>420</v>
      </c>
      <c r="K242" s="72">
        <f t="shared" si="22"/>
        <v>302</v>
      </c>
      <c r="L242" s="73">
        <f t="shared" si="22"/>
        <v>337</v>
      </c>
    </row>
    <row r="243" spans="1:12" ht="25.5">
      <c r="A243" s="50"/>
      <c r="B243" s="161" t="s">
        <v>269</v>
      </c>
      <c r="C243" s="53" t="s">
        <v>24</v>
      </c>
      <c r="D243" s="53" t="s">
        <v>258</v>
      </c>
      <c r="E243" s="53" t="s">
        <v>258</v>
      </c>
      <c r="F243" s="53" t="s">
        <v>270</v>
      </c>
      <c r="G243" s="53"/>
      <c r="H243" s="72">
        <f t="shared" si="22"/>
        <v>284</v>
      </c>
      <c r="I243" s="72">
        <f t="shared" si="22"/>
        <v>420</v>
      </c>
      <c r="J243" s="72">
        <f t="shared" si="22"/>
        <v>420</v>
      </c>
      <c r="K243" s="72">
        <f t="shared" si="22"/>
        <v>302</v>
      </c>
      <c r="L243" s="73">
        <f t="shared" si="22"/>
        <v>337</v>
      </c>
    </row>
    <row r="244" spans="1:12" ht="22.5">
      <c r="A244" s="50"/>
      <c r="B244" s="55" t="s">
        <v>49</v>
      </c>
      <c r="C244" s="53" t="s">
        <v>24</v>
      </c>
      <c r="D244" s="53" t="s">
        <v>258</v>
      </c>
      <c r="E244" s="53" t="s">
        <v>258</v>
      </c>
      <c r="F244" s="53" t="s">
        <v>270</v>
      </c>
      <c r="G244" s="53" t="s">
        <v>50</v>
      </c>
      <c r="H244" s="72">
        <v>284</v>
      </c>
      <c r="I244" s="72">
        <v>420</v>
      </c>
      <c r="J244" s="72">
        <v>420</v>
      </c>
      <c r="K244" s="72">
        <v>302</v>
      </c>
      <c r="L244" s="73">
        <v>337</v>
      </c>
    </row>
    <row r="245" spans="1:12" ht="13.5" hidden="1" thickBot="1">
      <c r="A245" s="45">
        <v>3</v>
      </c>
      <c r="B245" s="37" t="s">
        <v>271</v>
      </c>
      <c r="C245" s="53" t="s">
        <v>24</v>
      </c>
      <c r="D245" s="53"/>
      <c r="E245" s="53"/>
      <c r="F245" s="53"/>
      <c r="G245" s="53"/>
      <c r="H245" s="72"/>
      <c r="I245" s="72"/>
      <c r="J245" s="72"/>
      <c r="K245" s="72"/>
      <c r="L245" s="73"/>
    </row>
    <row r="246" spans="1:12" ht="12.75" hidden="1">
      <c r="A246" s="50"/>
      <c r="B246" s="46" t="s">
        <v>272</v>
      </c>
      <c r="C246" s="53" t="s">
        <v>24</v>
      </c>
      <c r="D246" s="48" t="s">
        <v>273</v>
      </c>
      <c r="E246" s="48" t="s">
        <v>27</v>
      </c>
      <c r="F246" s="48"/>
      <c r="G246" s="48"/>
      <c r="H246" s="79">
        <f>H247+H255</f>
        <v>0</v>
      </c>
      <c r="I246" s="79">
        <f>I247+I255</f>
        <v>10000</v>
      </c>
      <c r="J246" s="79">
        <f>J247+J255</f>
        <v>10000</v>
      </c>
      <c r="K246" s="79">
        <f>K247+K255</f>
        <v>0</v>
      </c>
      <c r="L246" s="80">
        <f>L247+L255</f>
        <v>0</v>
      </c>
    </row>
    <row r="247" spans="1:12" ht="12.75" hidden="1">
      <c r="A247" s="50"/>
      <c r="B247" s="46" t="s">
        <v>274</v>
      </c>
      <c r="C247" s="53" t="s">
        <v>24</v>
      </c>
      <c r="D247" s="48" t="s">
        <v>273</v>
      </c>
      <c r="E247" s="48" t="s">
        <v>26</v>
      </c>
      <c r="F247" s="48"/>
      <c r="G247" s="48"/>
      <c r="H247" s="79">
        <f aca="true" t="shared" si="23" ref="H247:L250">H248</f>
        <v>0</v>
      </c>
      <c r="I247" s="79">
        <f t="shared" si="23"/>
        <v>0</v>
      </c>
      <c r="J247" s="79">
        <f t="shared" si="23"/>
        <v>0</v>
      </c>
      <c r="K247" s="79">
        <f t="shared" si="23"/>
        <v>0</v>
      </c>
      <c r="L247" s="80">
        <f t="shared" si="23"/>
        <v>0</v>
      </c>
    </row>
    <row r="248" spans="1:12" ht="33.75" hidden="1">
      <c r="A248" s="45"/>
      <c r="B248" s="149" t="s">
        <v>358</v>
      </c>
      <c r="C248" s="53" t="s">
        <v>24</v>
      </c>
      <c r="D248" s="48" t="s">
        <v>273</v>
      </c>
      <c r="E248" s="48" t="s">
        <v>26</v>
      </c>
      <c r="F248" s="48" t="s">
        <v>261</v>
      </c>
      <c r="G248" s="48"/>
      <c r="H248" s="79">
        <f t="shared" si="23"/>
        <v>0</v>
      </c>
      <c r="I248" s="79">
        <f t="shared" si="23"/>
        <v>0</v>
      </c>
      <c r="J248" s="79">
        <f t="shared" si="23"/>
        <v>0</v>
      </c>
      <c r="K248" s="79">
        <f t="shared" si="23"/>
        <v>0</v>
      </c>
      <c r="L248" s="80">
        <f t="shared" si="23"/>
        <v>0</v>
      </c>
    </row>
    <row r="249" spans="1:12" ht="33.75" hidden="1">
      <c r="A249" s="45"/>
      <c r="B249" s="148" t="s">
        <v>275</v>
      </c>
      <c r="C249" s="53" t="s">
        <v>24</v>
      </c>
      <c r="D249" s="53" t="s">
        <v>273</v>
      </c>
      <c r="E249" s="53" t="s">
        <v>26</v>
      </c>
      <c r="F249" s="53" t="s">
        <v>276</v>
      </c>
      <c r="G249" s="53"/>
      <c r="H249" s="72">
        <f t="shared" si="23"/>
        <v>0</v>
      </c>
      <c r="I249" s="72">
        <f t="shared" si="23"/>
        <v>0</v>
      </c>
      <c r="J249" s="72">
        <f t="shared" si="23"/>
        <v>0</v>
      </c>
      <c r="K249" s="72">
        <f t="shared" si="23"/>
        <v>0</v>
      </c>
      <c r="L249" s="73">
        <f t="shared" si="23"/>
        <v>0</v>
      </c>
    </row>
    <row r="250" spans="1:12" ht="12.75" hidden="1">
      <c r="A250" s="45"/>
      <c r="B250" s="69" t="s">
        <v>277</v>
      </c>
      <c r="C250" s="53" t="s">
        <v>24</v>
      </c>
      <c r="D250" s="53" t="s">
        <v>273</v>
      </c>
      <c r="E250" s="53" t="s">
        <v>26</v>
      </c>
      <c r="F250" s="53" t="s">
        <v>278</v>
      </c>
      <c r="G250" s="53"/>
      <c r="H250" s="72">
        <f t="shared" si="23"/>
        <v>0</v>
      </c>
      <c r="I250" s="72">
        <f t="shared" si="23"/>
        <v>0</v>
      </c>
      <c r="J250" s="72">
        <f t="shared" si="23"/>
        <v>0</v>
      </c>
      <c r="K250" s="72">
        <f t="shared" si="23"/>
        <v>0</v>
      </c>
      <c r="L250" s="73">
        <f t="shared" si="23"/>
        <v>0</v>
      </c>
    </row>
    <row r="251" spans="1:12" ht="12.75" hidden="1">
      <c r="A251" s="45"/>
      <c r="B251" s="51" t="s">
        <v>252</v>
      </c>
      <c r="C251" s="53" t="s">
        <v>24</v>
      </c>
      <c r="D251" s="53" t="s">
        <v>273</v>
      </c>
      <c r="E251" s="53" t="s">
        <v>26</v>
      </c>
      <c r="F251" s="53" t="s">
        <v>279</v>
      </c>
      <c r="G251" s="53"/>
      <c r="H251" s="72">
        <f>H252+H253+H254</f>
        <v>0</v>
      </c>
      <c r="I251" s="72">
        <f>I252+I253+I254</f>
        <v>0</v>
      </c>
      <c r="J251" s="72">
        <f>J252+J253+J254</f>
        <v>0</v>
      </c>
      <c r="K251" s="72">
        <f>K252+K253+K254</f>
        <v>0</v>
      </c>
      <c r="L251" s="73">
        <f>L252+L253+L254</f>
        <v>0</v>
      </c>
    </row>
    <row r="252" spans="1:12" ht="12.75" hidden="1">
      <c r="A252" s="50"/>
      <c r="B252" s="55" t="s">
        <v>254</v>
      </c>
      <c r="C252" s="53" t="s">
        <v>24</v>
      </c>
      <c r="D252" s="53" t="s">
        <v>273</v>
      </c>
      <c r="E252" s="53" t="s">
        <v>26</v>
      </c>
      <c r="F252" s="53" t="s">
        <v>279</v>
      </c>
      <c r="G252" s="53" t="s">
        <v>255</v>
      </c>
      <c r="H252" s="72"/>
      <c r="I252" s="72"/>
      <c r="J252" s="72"/>
      <c r="K252" s="72"/>
      <c r="L252" s="73"/>
    </row>
    <row r="253" spans="1:12" ht="22.5" hidden="1">
      <c r="A253" s="50"/>
      <c r="B253" s="55" t="s">
        <v>49</v>
      </c>
      <c r="C253" s="53" t="s">
        <v>24</v>
      </c>
      <c r="D253" s="53" t="s">
        <v>273</v>
      </c>
      <c r="E253" s="53" t="s">
        <v>26</v>
      </c>
      <c r="F253" s="53" t="s">
        <v>279</v>
      </c>
      <c r="G253" s="53" t="s">
        <v>50</v>
      </c>
      <c r="H253" s="72"/>
      <c r="I253" s="72"/>
      <c r="J253" s="72"/>
      <c r="K253" s="72"/>
      <c r="L253" s="73"/>
    </row>
    <row r="254" spans="1:12" ht="12.75" hidden="1">
      <c r="A254" s="50"/>
      <c r="B254" s="55" t="s">
        <v>96</v>
      </c>
      <c r="C254" s="53" t="s">
        <v>24</v>
      </c>
      <c r="D254" s="53" t="s">
        <v>273</v>
      </c>
      <c r="E254" s="53" t="s">
        <v>26</v>
      </c>
      <c r="F254" s="53" t="s">
        <v>279</v>
      </c>
      <c r="G254" s="53" t="s">
        <v>97</v>
      </c>
      <c r="H254" s="72"/>
      <c r="I254" s="72"/>
      <c r="J254" s="72"/>
      <c r="K254" s="72"/>
      <c r="L254" s="73"/>
    </row>
    <row r="255" spans="1:12" ht="12.75" hidden="1">
      <c r="A255" s="45"/>
      <c r="B255" s="46" t="s">
        <v>280</v>
      </c>
      <c r="C255" s="53" t="s">
        <v>24</v>
      </c>
      <c r="D255" s="48" t="s">
        <v>273</v>
      </c>
      <c r="E255" s="48" t="s">
        <v>65</v>
      </c>
      <c r="F255" s="48"/>
      <c r="G255" s="48"/>
      <c r="H255" s="79">
        <f aca="true" t="shared" si="24" ref="H255:L256">H256</f>
        <v>0</v>
      </c>
      <c r="I255" s="79">
        <f t="shared" si="24"/>
        <v>10000</v>
      </c>
      <c r="J255" s="79">
        <f t="shared" si="24"/>
        <v>10000</v>
      </c>
      <c r="K255" s="79">
        <f t="shared" si="24"/>
        <v>0</v>
      </c>
      <c r="L255" s="80">
        <f t="shared" si="24"/>
        <v>0</v>
      </c>
    </row>
    <row r="256" spans="1:12" ht="33.75" hidden="1">
      <c r="A256" s="45"/>
      <c r="B256" s="149" t="s">
        <v>358</v>
      </c>
      <c r="C256" s="53" t="s">
        <v>24</v>
      </c>
      <c r="D256" s="48" t="s">
        <v>273</v>
      </c>
      <c r="E256" s="48" t="s">
        <v>65</v>
      </c>
      <c r="F256" s="48" t="s">
        <v>261</v>
      </c>
      <c r="G256" s="48"/>
      <c r="H256" s="79">
        <f t="shared" si="24"/>
        <v>0</v>
      </c>
      <c r="I256" s="79">
        <f t="shared" si="24"/>
        <v>10000</v>
      </c>
      <c r="J256" s="79">
        <f t="shared" si="24"/>
        <v>10000</v>
      </c>
      <c r="K256" s="79">
        <f t="shared" si="24"/>
        <v>0</v>
      </c>
      <c r="L256" s="80">
        <f t="shared" si="24"/>
        <v>0</v>
      </c>
    </row>
    <row r="257" spans="1:12" ht="33.75" hidden="1">
      <c r="A257" s="50"/>
      <c r="B257" s="148" t="s">
        <v>281</v>
      </c>
      <c r="C257" s="53" t="s">
        <v>24</v>
      </c>
      <c r="D257" s="53" t="s">
        <v>273</v>
      </c>
      <c r="E257" s="53" t="s">
        <v>65</v>
      </c>
      <c r="F257" s="53" t="s">
        <v>282</v>
      </c>
      <c r="G257" s="53"/>
      <c r="H257" s="72">
        <f>H258+H261</f>
        <v>0</v>
      </c>
      <c r="I257" s="72">
        <f>I258+I261</f>
        <v>10000</v>
      </c>
      <c r="J257" s="72">
        <f>J258+J261</f>
        <v>10000</v>
      </c>
      <c r="K257" s="72">
        <f>K258+K261</f>
        <v>0</v>
      </c>
      <c r="L257" s="73">
        <f>L258+L261</f>
        <v>0</v>
      </c>
    </row>
    <row r="258" spans="1:12" ht="12.75" hidden="1">
      <c r="A258" s="50"/>
      <c r="B258" s="69" t="s">
        <v>283</v>
      </c>
      <c r="C258" s="53" t="s">
        <v>24</v>
      </c>
      <c r="D258" s="53" t="s">
        <v>273</v>
      </c>
      <c r="E258" s="53" t="s">
        <v>65</v>
      </c>
      <c r="F258" s="53" t="s">
        <v>284</v>
      </c>
      <c r="G258" s="53"/>
      <c r="H258" s="72">
        <f aca="true" t="shared" si="25" ref="H258:L259">H259</f>
        <v>0</v>
      </c>
      <c r="I258" s="72">
        <f t="shared" si="25"/>
        <v>0</v>
      </c>
      <c r="J258" s="72">
        <f t="shared" si="25"/>
        <v>0</v>
      </c>
      <c r="K258" s="72">
        <f t="shared" si="25"/>
        <v>0</v>
      </c>
      <c r="L258" s="73">
        <f t="shared" si="25"/>
        <v>0</v>
      </c>
    </row>
    <row r="259" spans="1:12" ht="12.75" hidden="1">
      <c r="A259" s="50"/>
      <c r="B259" s="161" t="s">
        <v>285</v>
      </c>
      <c r="C259" s="53" t="s">
        <v>24</v>
      </c>
      <c r="D259" s="53" t="s">
        <v>273</v>
      </c>
      <c r="E259" s="53" t="s">
        <v>65</v>
      </c>
      <c r="F259" s="53" t="s">
        <v>286</v>
      </c>
      <c r="G259" s="53"/>
      <c r="H259" s="72">
        <f t="shared" si="25"/>
        <v>0</v>
      </c>
      <c r="I259" s="72">
        <f t="shared" si="25"/>
        <v>0</v>
      </c>
      <c r="J259" s="72">
        <f t="shared" si="25"/>
        <v>0</v>
      </c>
      <c r="K259" s="72">
        <f t="shared" si="25"/>
        <v>0</v>
      </c>
      <c r="L259" s="73">
        <f t="shared" si="25"/>
        <v>0</v>
      </c>
    </row>
    <row r="260" spans="1:12" ht="22.5" hidden="1">
      <c r="A260" s="50"/>
      <c r="B260" s="55" t="s">
        <v>49</v>
      </c>
      <c r="C260" s="53" t="s">
        <v>24</v>
      </c>
      <c r="D260" s="53" t="s">
        <v>273</v>
      </c>
      <c r="E260" s="53" t="s">
        <v>65</v>
      </c>
      <c r="F260" s="53" t="s">
        <v>286</v>
      </c>
      <c r="G260" s="53" t="s">
        <v>50</v>
      </c>
      <c r="H260" s="72"/>
      <c r="I260" s="72"/>
      <c r="J260" s="72"/>
      <c r="K260" s="72"/>
      <c r="L260" s="73"/>
    </row>
    <row r="261" spans="1:12" ht="22.5" hidden="1">
      <c r="A261" s="50"/>
      <c r="B261" s="51" t="s">
        <v>287</v>
      </c>
      <c r="C261" s="53" t="s">
        <v>24</v>
      </c>
      <c r="D261" s="53" t="s">
        <v>273</v>
      </c>
      <c r="E261" s="53" t="s">
        <v>65</v>
      </c>
      <c r="F261" s="53" t="s">
        <v>288</v>
      </c>
      <c r="G261" s="53"/>
      <c r="H261" s="72">
        <f>H262+H264</f>
        <v>0</v>
      </c>
      <c r="I261" s="72">
        <f>I262+I264</f>
        <v>10000</v>
      </c>
      <c r="J261" s="72">
        <f>J262+J264</f>
        <v>10000</v>
      </c>
      <c r="K261" s="72">
        <f>K262+K264</f>
        <v>0</v>
      </c>
      <c r="L261" s="73">
        <f>L262+L264</f>
        <v>0</v>
      </c>
    </row>
    <row r="262" spans="1:12" ht="22.5" hidden="1">
      <c r="A262" s="50"/>
      <c r="B262" s="51" t="s">
        <v>289</v>
      </c>
      <c r="C262" s="53" t="s">
        <v>24</v>
      </c>
      <c r="D262" s="53" t="s">
        <v>273</v>
      </c>
      <c r="E262" s="53" t="s">
        <v>65</v>
      </c>
      <c r="F262" s="53" t="s">
        <v>290</v>
      </c>
      <c r="G262" s="53"/>
      <c r="H262" s="72">
        <f>H263</f>
        <v>0</v>
      </c>
      <c r="I262" s="72">
        <f>I263</f>
        <v>0</v>
      </c>
      <c r="J262" s="72">
        <f>J263</f>
        <v>0</v>
      </c>
      <c r="K262" s="72">
        <f>K263</f>
        <v>0</v>
      </c>
      <c r="L262" s="73">
        <f>L263</f>
        <v>0</v>
      </c>
    </row>
    <row r="263" spans="1:12" ht="22.5" hidden="1">
      <c r="A263" s="50"/>
      <c r="B263" s="55" t="s">
        <v>49</v>
      </c>
      <c r="C263" s="53" t="s">
        <v>24</v>
      </c>
      <c r="D263" s="53" t="s">
        <v>273</v>
      </c>
      <c r="E263" s="53" t="s">
        <v>65</v>
      </c>
      <c r="F263" s="53" t="s">
        <v>290</v>
      </c>
      <c r="G263" s="53" t="s">
        <v>50</v>
      </c>
      <c r="H263" s="72">
        <v>0</v>
      </c>
      <c r="I263" s="72">
        <v>0</v>
      </c>
      <c r="J263" s="72">
        <v>0</v>
      </c>
      <c r="K263" s="72">
        <v>0</v>
      </c>
      <c r="L263" s="73">
        <v>0</v>
      </c>
    </row>
    <row r="264" spans="1:12" ht="22.5" hidden="1">
      <c r="A264" s="50"/>
      <c r="B264" s="51" t="s">
        <v>291</v>
      </c>
      <c r="C264" s="53" t="s">
        <v>24</v>
      </c>
      <c r="D264" s="53" t="s">
        <v>273</v>
      </c>
      <c r="E264" s="53" t="s">
        <v>65</v>
      </c>
      <c r="F264" s="53" t="s">
        <v>292</v>
      </c>
      <c r="G264" s="53"/>
      <c r="H264" s="72">
        <f>H265</f>
        <v>0</v>
      </c>
      <c r="I264" s="72">
        <f>I265</f>
        <v>10000</v>
      </c>
      <c r="J264" s="72">
        <f>J265</f>
        <v>10000</v>
      </c>
      <c r="K264" s="72">
        <f>K265</f>
        <v>0</v>
      </c>
      <c r="L264" s="73">
        <f>L265</f>
        <v>0</v>
      </c>
    </row>
    <row r="265" spans="1:12" ht="22.5" hidden="1">
      <c r="A265" s="50"/>
      <c r="B265" s="55" t="s">
        <v>49</v>
      </c>
      <c r="C265" s="53" t="s">
        <v>24</v>
      </c>
      <c r="D265" s="53" t="s">
        <v>273</v>
      </c>
      <c r="E265" s="53" t="s">
        <v>65</v>
      </c>
      <c r="F265" s="53" t="s">
        <v>292</v>
      </c>
      <c r="G265" s="53" t="s">
        <v>172</v>
      </c>
      <c r="H265" s="72"/>
      <c r="I265" s="72">
        <v>10000</v>
      </c>
      <c r="J265" s="72">
        <v>10000</v>
      </c>
      <c r="K265" s="72"/>
      <c r="L265" s="73"/>
    </row>
    <row r="266" spans="1:12" ht="12.75">
      <c r="A266" s="50"/>
      <c r="B266" s="46" t="s">
        <v>293</v>
      </c>
      <c r="C266" s="48" t="s">
        <v>24</v>
      </c>
      <c r="D266" s="48" t="s">
        <v>294</v>
      </c>
      <c r="E266" s="48" t="s">
        <v>27</v>
      </c>
      <c r="F266" s="48"/>
      <c r="G266" s="48"/>
      <c r="H266" s="79">
        <f>H267+H273</f>
        <v>1044.001</v>
      </c>
      <c r="I266" s="79">
        <f>I267+I273</f>
        <v>7671.15</v>
      </c>
      <c r="J266" s="79">
        <f>J267+J273</f>
        <v>7864.35</v>
      </c>
      <c r="K266" s="79">
        <f>K267+K273</f>
        <v>1117.1999999999998</v>
      </c>
      <c r="L266" s="80">
        <f>L267+L273</f>
        <v>1195.4</v>
      </c>
    </row>
    <row r="267" spans="1:12" ht="12.75">
      <c r="A267" s="50"/>
      <c r="B267" s="46" t="s">
        <v>295</v>
      </c>
      <c r="C267" s="48" t="s">
        <v>24</v>
      </c>
      <c r="D267" s="48" t="s">
        <v>294</v>
      </c>
      <c r="E267" s="48" t="s">
        <v>26</v>
      </c>
      <c r="F267" s="48"/>
      <c r="G267" s="48"/>
      <c r="H267" s="79">
        <f aca="true" t="shared" si="26" ref="H267:L271">H268</f>
        <v>883.691</v>
      </c>
      <c r="I267" s="79">
        <f t="shared" si="26"/>
        <v>3994.95</v>
      </c>
      <c r="J267" s="79">
        <f t="shared" si="26"/>
        <v>3994.95</v>
      </c>
      <c r="K267" s="79">
        <f t="shared" si="26"/>
        <v>531.38</v>
      </c>
      <c r="L267" s="80">
        <f t="shared" si="26"/>
        <v>584.513</v>
      </c>
    </row>
    <row r="268" spans="1:12" ht="33.75">
      <c r="A268" s="50"/>
      <c r="B268" s="46" t="s">
        <v>80</v>
      </c>
      <c r="C268" s="48" t="s">
        <v>24</v>
      </c>
      <c r="D268" s="48" t="s">
        <v>294</v>
      </c>
      <c r="E268" s="48" t="s">
        <v>26</v>
      </c>
      <c r="F268" s="48" t="s">
        <v>81</v>
      </c>
      <c r="G268" s="48"/>
      <c r="H268" s="79">
        <f t="shared" si="26"/>
        <v>883.691</v>
      </c>
      <c r="I268" s="79">
        <f t="shared" si="26"/>
        <v>3994.95</v>
      </c>
      <c r="J268" s="79">
        <f t="shared" si="26"/>
        <v>3994.95</v>
      </c>
      <c r="K268" s="79">
        <f t="shared" si="26"/>
        <v>531.38</v>
      </c>
      <c r="L268" s="80">
        <f t="shared" si="26"/>
        <v>584.513</v>
      </c>
    </row>
    <row r="269" spans="1:12" ht="12.75">
      <c r="A269" s="50"/>
      <c r="B269" s="51" t="s">
        <v>74</v>
      </c>
      <c r="C269" s="53" t="s">
        <v>24</v>
      </c>
      <c r="D269" s="53" t="s">
        <v>294</v>
      </c>
      <c r="E269" s="53" t="s">
        <v>26</v>
      </c>
      <c r="F269" s="53" t="s">
        <v>105</v>
      </c>
      <c r="G269" s="53"/>
      <c r="H269" s="72">
        <f t="shared" si="26"/>
        <v>883.691</v>
      </c>
      <c r="I269" s="72">
        <f t="shared" si="26"/>
        <v>3994.95</v>
      </c>
      <c r="J269" s="72">
        <f t="shared" si="26"/>
        <v>3994.95</v>
      </c>
      <c r="K269" s="72">
        <f t="shared" si="26"/>
        <v>531.38</v>
      </c>
      <c r="L269" s="73">
        <f t="shared" si="26"/>
        <v>584.513</v>
      </c>
    </row>
    <row r="270" spans="1:12" ht="12.75">
      <c r="A270" s="50"/>
      <c r="B270" s="51" t="s">
        <v>74</v>
      </c>
      <c r="C270" s="53" t="s">
        <v>24</v>
      </c>
      <c r="D270" s="53" t="s">
        <v>294</v>
      </c>
      <c r="E270" s="53" t="s">
        <v>26</v>
      </c>
      <c r="F270" s="53" t="s">
        <v>83</v>
      </c>
      <c r="G270" s="53"/>
      <c r="H270" s="72">
        <f t="shared" si="26"/>
        <v>883.691</v>
      </c>
      <c r="I270" s="72">
        <f t="shared" si="26"/>
        <v>3994.95</v>
      </c>
      <c r="J270" s="72">
        <f t="shared" si="26"/>
        <v>3994.95</v>
      </c>
      <c r="K270" s="72">
        <f t="shared" si="26"/>
        <v>531.38</v>
      </c>
      <c r="L270" s="73">
        <f t="shared" si="26"/>
        <v>584.513</v>
      </c>
    </row>
    <row r="271" spans="1:12" ht="12.75">
      <c r="A271" s="50"/>
      <c r="B271" s="51" t="s">
        <v>296</v>
      </c>
      <c r="C271" s="53" t="s">
        <v>24</v>
      </c>
      <c r="D271" s="53" t="s">
        <v>294</v>
      </c>
      <c r="E271" s="53" t="s">
        <v>26</v>
      </c>
      <c r="F271" s="53" t="s">
        <v>297</v>
      </c>
      <c r="G271" s="53"/>
      <c r="H271" s="72">
        <f t="shared" si="26"/>
        <v>883.691</v>
      </c>
      <c r="I271" s="72">
        <f t="shared" si="26"/>
        <v>3994.95</v>
      </c>
      <c r="J271" s="72">
        <f t="shared" si="26"/>
        <v>3994.95</v>
      </c>
      <c r="K271" s="72">
        <f t="shared" si="26"/>
        <v>531.38</v>
      </c>
      <c r="L271" s="73">
        <f t="shared" si="26"/>
        <v>584.513</v>
      </c>
    </row>
    <row r="272" spans="1:12" ht="22.5">
      <c r="A272" s="50"/>
      <c r="B272" s="119" t="s">
        <v>298</v>
      </c>
      <c r="C272" s="53" t="s">
        <v>24</v>
      </c>
      <c r="D272" s="53" t="s">
        <v>294</v>
      </c>
      <c r="E272" s="53" t="s">
        <v>26</v>
      </c>
      <c r="F272" s="53" t="s">
        <v>297</v>
      </c>
      <c r="G272" s="53" t="s">
        <v>299</v>
      </c>
      <c r="H272" s="72">
        <v>883.691</v>
      </c>
      <c r="I272" s="72">
        <v>3994.95</v>
      </c>
      <c r="J272" s="72">
        <v>3994.95</v>
      </c>
      <c r="K272" s="72">
        <v>531.38</v>
      </c>
      <c r="L272" s="73">
        <v>584.513</v>
      </c>
    </row>
    <row r="273" spans="1:12" ht="12.75">
      <c r="A273" s="50"/>
      <c r="B273" s="46" t="s">
        <v>300</v>
      </c>
      <c r="C273" s="48" t="s">
        <v>24</v>
      </c>
      <c r="D273" s="48" t="s">
        <v>294</v>
      </c>
      <c r="E273" s="48" t="s">
        <v>42</v>
      </c>
      <c r="F273" s="48"/>
      <c r="G273" s="48"/>
      <c r="H273" s="79">
        <f aca="true" t="shared" si="27" ref="H273:L276">H274</f>
        <v>160.31</v>
      </c>
      <c r="I273" s="79">
        <f t="shared" si="27"/>
        <v>3676.2</v>
      </c>
      <c r="J273" s="79">
        <f t="shared" si="27"/>
        <v>3869.4</v>
      </c>
      <c r="K273" s="79">
        <f t="shared" si="27"/>
        <v>585.8199999999999</v>
      </c>
      <c r="L273" s="80">
        <f t="shared" si="27"/>
        <v>610.887</v>
      </c>
    </row>
    <row r="274" spans="1:12" ht="33.75">
      <c r="A274" s="50"/>
      <c r="B274" s="46" t="s">
        <v>80</v>
      </c>
      <c r="C274" s="48" t="s">
        <v>24</v>
      </c>
      <c r="D274" s="48" t="s">
        <v>294</v>
      </c>
      <c r="E274" s="48" t="s">
        <v>42</v>
      </c>
      <c r="F274" s="48" t="s">
        <v>81</v>
      </c>
      <c r="G274" s="48"/>
      <c r="H274" s="79">
        <f t="shared" si="27"/>
        <v>160.31</v>
      </c>
      <c r="I274" s="79">
        <f t="shared" si="27"/>
        <v>3676.2</v>
      </c>
      <c r="J274" s="79">
        <f t="shared" si="27"/>
        <v>3869.4</v>
      </c>
      <c r="K274" s="79">
        <f t="shared" si="27"/>
        <v>585.8199999999999</v>
      </c>
      <c r="L274" s="80">
        <f t="shared" si="27"/>
        <v>610.887</v>
      </c>
    </row>
    <row r="275" spans="1:12" ht="12.75">
      <c r="A275" s="50"/>
      <c r="B275" s="51" t="s">
        <v>74</v>
      </c>
      <c r="C275" s="53" t="s">
        <v>24</v>
      </c>
      <c r="D275" s="53" t="s">
        <v>294</v>
      </c>
      <c r="E275" s="53" t="s">
        <v>42</v>
      </c>
      <c r="F275" s="53" t="s">
        <v>105</v>
      </c>
      <c r="G275" s="53"/>
      <c r="H275" s="72">
        <f t="shared" si="27"/>
        <v>160.31</v>
      </c>
      <c r="I275" s="72">
        <f t="shared" si="27"/>
        <v>3676.2</v>
      </c>
      <c r="J275" s="72">
        <f t="shared" si="27"/>
        <v>3869.4</v>
      </c>
      <c r="K275" s="72">
        <f t="shared" si="27"/>
        <v>585.8199999999999</v>
      </c>
      <c r="L275" s="73">
        <f t="shared" si="27"/>
        <v>610.887</v>
      </c>
    </row>
    <row r="276" spans="1:12" ht="12.75">
      <c r="A276" s="50"/>
      <c r="B276" s="51" t="s">
        <v>74</v>
      </c>
      <c r="C276" s="53" t="s">
        <v>24</v>
      </c>
      <c r="D276" s="53" t="s">
        <v>294</v>
      </c>
      <c r="E276" s="53" t="s">
        <v>42</v>
      </c>
      <c r="F276" s="53" t="s">
        <v>83</v>
      </c>
      <c r="G276" s="53"/>
      <c r="H276" s="72">
        <f t="shared" si="27"/>
        <v>160.31</v>
      </c>
      <c r="I276" s="72">
        <f t="shared" si="27"/>
        <v>3676.2</v>
      </c>
      <c r="J276" s="72">
        <f t="shared" si="27"/>
        <v>3869.4</v>
      </c>
      <c r="K276" s="72">
        <f t="shared" si="27"/>
        <v>585.8199999999999</v>
      </c>
      <c r="L276" s="73">
        <f t="shared" si="27"/>
        <v>610.887</v>
      </c>
    </row>
    <row r="277" spans="1:12" ht="12.75">
      <c r="A277" s="50"/>
      <c r="B277" s="51" t="s">
        <v>301</v>
      </c>
      <c r="C277" s="53" t="s">
        <v>24</v>
      </c>
      <c r="D277" s="53" t="s">
        <v>294</v>
      </c>
      <c r="E277" s="53" t="s">
        <v>42</v>
      </c>
      <c r="F277" s="53" t="s">
        <v>302</v>
      </c>
      <c r="G277" s="53"/>
      <c r="H277" s="72">
        <f>H278+H279+H280</f>
        <v>160.31</v>
      </c>
      <c r="I277" s="72">
        <f>I278+I279+I280</f>
        <v>3676.2</v>
      </c>
      <c r="J277" s="72">
        <f>J278+J279+J280</f>
        <v>3869.4</v>
      </c>
      <c r="K277" s="72">
        <f>K278+K279+K280</f>
        <v>585.8199999999999</v>
      </c>
      <c r="L277" s="73">
        <f>L278+L279+L280</f>
        <v>610.887</v>
      </c>
    </row>
    <row r="278" spans="1:12" ht="22.5">
      <c r="A278" s="50"/>
      <c r="B278" s="55" t="s">
        <v>49</v>
      </c>
      <c r="C278" s="53" t="s">
        <v>24</v>
      </c>
      <c r="D278" s="53" t="s">
        <v>294</v>
      </c>
      <c r="E278" s="53" t="s">
        <v>42</v>
      </c>
      <c r="F278" s="53" t="s">
        <v>302</v>
      </c>
      <c r="G278" s="53" t="s">
        <v>50</v>
      </c>
      <c r="H278" s="72">
        <v>28.455</v>
      </c>
      <c r="I278" s="72">
        <v>252</v>
      </c>
      <c r="J278" s="72">
        <v>265</v>
      </c>
      <c r="K278" s="72">
        <v>31.3</v>
      </c>
      <c r="L278" s="73">
        <v>34.43</v>
      </c>
    </row>
    <row r="279" spans="1:12" ht="12.75">
      <c r="A279" s="50"/>
      <c r="B279" s="55" t="s">
        <v>303</v>
      </c>
      <c r="C279" s="53" t="s">
        <v>24</v>
      </c>
      <c r="D279" s="53" t="s">
        <v>294</v>
      </c>
      <c r="E279" s="53" t="s">
        <v>42</v>
      </c>
      <c r="F279" s="53" t="s">
        <v>302</v>
      </c>
      <c r="G279" s="53" t="s">
        <v>304</v>
      </c>
      <c r="H279" s="72">
        <v>131.855</v>
      </c>
      <c r="I279" s="72">
        <v>3404.2</v>
      </c>
      <c r="J279" s="72">
        <v>3574.4</v>
      </c>
      <c r="K279" s="72">
        <v>554.52</v>
      </c>
      <c r="L279" s="73">
        <v>576.457</v>
      </c>
    </row>
    <row r="280" spans="1:12" ht="22.5" hidden="1">
      <c r="A280" s="50"/>
      <c r="B280" s="55" t="s">
        <v>298</v>
      </c>
      <c r="C280" s="53" t="s">
        <v>24</v>
      </c>
      <c r="D280" s="53" t="s">
        <v>294</v>
      </c>
      <c r="E280" s="53" t="s">
        <v>42</v>
      </c>
      <c r="F280" s="53" t="s">
        <v>302</v>
      </c>
      <c r="G280" s="53" t="s">
        <v>299</v>
      </c>
      <c r="H280" s="72"/>
      <c r="I280" s="72">
        <v>20</v>
      </c>
      <c r="J280" s="72">
        <v>30</v>
      </c>
      <c r="K280" s="72"/>
      <c r="L280" s="73"/>
    </row>
    <row r="281" spans="1:12" ht="12.75">
      <c r="A281" s="50"/>
      <c r="B281" s="46" t="s">
        <v>305</v>
      </c>
      <c r="C281" s="48" t="s">
        <v>24</v>
      </c>
      <c r="D281" s="48" t="s">
        <v>79</v>
      </c>
      <c r="E281" s="48" t="s">
        <v>27</v>
      </c>
      <c r="F281" s="48"/>
      <c r="G281" s="48"/>
      <c r="H281" s="79">
        <f>H282+H290</f>
        <v>400</v>
      </c>
      <c r="I281" s="79">
        <f>I282+I290</f>
        <v>16233.47</v>
      </c>
      <c r="J281" s="79">
        <f>J282+J290</f>
        <v>16021.82</v>
      </c>
      <c r="K281" s="79">
        <f>K282+K290</f>
        <v>450</v>
      </c>
      <c r="L281" s="80">
        <f>L282+L290</f>
        <v>500</v>
      </c>
    </row>
    <row r="282" spans="1:12" ht="12.75" hidden="1">
      <c r="A282" s="50"/>
      <c r="B282" s="46" t="s">
        <v>306</v>
      </c>
      <c r="C282" s="48" t="s">
        <v>24</v>
      </c>
      <c r="D282" s="48" t="s">
        <v>79</v>
      </c>
      <c r="E282" s="48" t="s">
        <v>29</v>
      </c>
      <c r="F282" s="48" t="s">
        <v>307</v>
      </c>
      <c r="G282" s="48" t="s">
        <v>307</v>
      </c>
      <c r="H282" s="79">
        <f aca="true" t="shared" si="28" ref="H282:L285">H283</f>
        <v>0</v>
      </c>
      <c r="I282" s="79">
        <f t="shared" si="28"/>
        <v>14787.32</v>
      </c>
      <c r="J282" s="79">
        <f t="shared" si="28"/>
        <v>14621.82</v>
      </c>
      <c r="K282" s="79">
        <f t="shared" si="28"/>
        <v>0</v>
      </c>
      <c r="L282" s="80">
        <f t="shared" si="28"/>
        <v>0</v>
      </c>
    </row>
    <row r="283" spans="1:12" ht="33.75" hidden="1">
      <c r="A283" s="50"/>
      <c r="B283" s="46" t="s">
        <v>308</v>
      </c>
      <c r="C283" s="48" t="s">
        <v>24</v>
      </c>
      <c r="D283" s="48" t="s">
        <v>79</v>
      </c>
      <c r="E283" s="48" t="s">
        <v>29</v>
      </c>
      <c r="F283" s="48" t="s">
        <v>309</v>
      </c>
      <c r="G283" s="48"/>
      <c r="H283" s="79">
        <f t="shared" si="28"/>
        <v>0</v>
      </c>
      <c r="I283" s="79">
        <f t="shared" si="28"/>
        <v>14787.32</v>
      </c>
      <c r="J283" s="79">
        <f t="shared" si="28"/>
        <v>14621.82</v>
      </c>
      <c r="K283" s="79">
        <f t="shared" si="28"/>
        <v>0</v>
      </c>
      <c r="L283" s="80">
        <f t="shared" si="28"/>
        <v>0</v>
      </c>
    </row>
    <row r="284" spans="1:12" ht="33.75" hidden="1">
      <c r="A284" s="116"/>
      <c r="B284" s="51" t="s">
        <v>310</v>
      </c>
      <c r="C284" s="48" t="s">
        <v>24</v>
      </c>
      <c r="D284" s="53" t="s">
        <v>79</v>
      </c>
      <c r="E284" s="53" t="s">
        <v>29</v>
      </c>
      <c r="F284" s="53" t="s">
        <v>311</v>
      </c>
      <c r="G284" s="53"/>
      <c r="H284" s="72">
        <f t="shared" si="28"/>
        <v>0</v>
      </c>
      <c r="I284" s="72">
        <f t="shared" si="28"/>
        <v>14787.32</v>
      </c>
      <c r="J284" s="72">
        <f t="shared" si="28"/>
        <v>14621.82</v>
      </c>
      <c r="K284" s="72">
        <f t="shared" si="28"/>
        <v>0</v>
      </c>
      <c r="L284" s="73">
        <f t="shared" si="28"/>
        <v>0</v>
      </c>
    </row>
    <row r="285" spans="1:12" ht="12.75" hidden="1">
      <c r="A285" s="116"/>
      <c r="B285" s="51" t="s">
        <v>312</v>
      </c>
      <c r="C285" s="48" t="s">
        <v>24</v>
      </c>
      <c r="D285" s="53" t="s">
        <v>79</v>
      </c>
      <c r="E285" s="53" t="s">
        <v>29</v>
      </c>
      <c r="F285" s="53" t="s">
        <v>313</v>
      </c>
      <c r="G285" s="53"/>
      <c r="H285" s="72">
        <f t="shared" si="28"/>
        <v>0</v>
      </c>
      <c r="I285" s="72">
        <f t="shared" si="28"/>
        <v>14787.32</v>
      </c>
      <c r="J285" s="72">
        <f t="shared" si="28"/>
        <v>14621.82</v>
      </c>
      <c r="K285" s="72">
        <f t="shared" si="28"/>
        <v>0</v>
      </c>
      <c r="L285" s="73">
        <f t="shared" si="28"/>
        <v>0</v>
      </c>
    </row>
    <row r="286" spans="1:12" ht="12.75" hidden="1">
      <c r="A286" s="116"/>
      <c r="B286" s="51" t="s">
        <v>252</v>
      </c>
      <c r="C286" s="48" t="s">
        <v>24</v>
      </c>
      <c r="D286" s="53" t="s">
        <v>79</v>
      </c>
      <c r="E286" s="53" t="s">
        <v>29</v>
      </c>
      <c r="F286" s="53" t="s">
        <v>314</v>
      </c>
      <c r="G286" s="53"/>
      <c r="H286" s="72">
        <f>H287+H288+H289</f>
        <v>0</v>
      </c>
      <c r="I286" s="72">
        <f>I287+I288+I289</f>
        <v>14787.32</v>
      </c>
      <c r="J286" s="72">
        <f>J287+J288+J289</f>
        <v>14621.82</v>
      </c>
      <c r="K286" s="72">
        <f>K287+K288+K289</f>
        <v>0</v>
      </c>
      <c r="L286" s="73">
        <f>L287+L288+L289</f>
        <v>0</v>
      </c>
    </row>
    <row r="287" spans="1:12" ht="12.75" hidden="1">
      <c r="A287" s="50"/>
      <c r="B287" s="55" t="s">
        <v>254</v>
      </c>
      <c r="C287" s="48" t="s">
        <v>24</v>
      </c>
      <c r="D287" s="53" t="s">
        <v>79</v>
      </c>
      <c r="E287" s="53" t="s">
        <v>29</v>
      </c>
      <c r="F287" s="53" t="s">
        <v>314</v>
      </c>
      <c r="G287" s="53" t="s">
        <v>255</v>
      </c>
      <c r="H287" s="72"/>
      <c r="I287" s="72">
        <f>9300+368.205</f>
        <v>9668.205</v>
      </c>
      <c r="J287" s="72">
        <f>9393+408.205</f>
        <v>9801.205</v>
      </c>
      <c r="K287" s="72"/>
      <c r="L287" s="73"/>
    </row>
    <row r="288" spans="1:12" ht="22.5" hidden="1">
      <c r="A288" s="50"/>
      <c r="B288" s="55" t="s">
        <v>49</v>
      </c>
      <c r="C288" s="48" t="s">
        <v>24</v>
      </c>
      <c r="D288" s="53" t="s">
        <v>79</v>
      </c>
      <c r="E288" s="53" t="s">
        <v>29</v>
      </c>
      <c r="F288" s="53" t="s">
        <v>314</v>
      </c>
      <c r="G288" s="53" t="s">
        <v>50</v>
      </c>
      <c r="H288" s="72"/>
      <c r="I288" s="72">
        <f>2310.57+320+2026.75+461.795</f>
        <v>5119.115</v>
      </c>
      <c r="J288" s="72">
        <f>2310.57+20+2026.75+463.295</f>
        <v>4820.615</v>
      </c>
      <c r="K288" s="72"/>
      <c r="L288" s="73"/>
    </row>
    <row r="289" spans="1:12" ht="12.75" hidden="1">
      <c r="A289" s="50"/>
      <c r="B289" s="55" t="s">
        <v>96</v>
      </c>
      <c r="C289" s="48" t="s">
        <v>24</v>
      </c>
      <c r="D289" s="53" t="s">
        <v>79</v>
      </c>
      <c r="E289" s="53" t="s">
        <v>29</v>
      </c>
      <c r="F289" s="53" t="s">
        <v>314</v>
      </c>
      <c r="G289" s="53" t="s">
        <v>97</v>
      </c>
      <c r="H289" s="72"/>
      <c r="I289" s="72">
        <v>0</v>
      </c>
      <c r="J289" s="72">
        <v>0</v>
      </c>
      <c r="K289" s="72"/>
      <c r="L289" s="73"/>
    </row>
    <row r="290" spans="1:12" ht="12.75">
      <c r="A290" s="50"/>
      <c r="B290" s="46" t="s">
        <v>315</v>
      </c>
      <c r="C290" s="48" t="s">
        <v>24</v>
      </c>
      <c r="D290" s="48" t="s">
        <v>79</v>
      </c>
      <c r="E290" s="48" t="s">
        <v>198</v>
      </c>
      <c r="F290" s="48" t="s">
        <v>307</v>
      </c>
      <c r="G290" s="48" t="s">
        <v>307</v>
      </c>
      <c r="H290" s="79">
        <f>H291+H308</f>
        <v>400</v>
      </c>
      <c r="I290" s="79">
        <f>I291+I308</f>
        <v>1446.15</v>
      </c>
      <c r="J290" s="79">
        <f>J291+J308</f>
        <v>1400</v>
      </c>
      <c r="K290" s="79">
        <f>K291+K308</f>
        <v>450</v>
      </c>
      <c r="L290" s="80">
        <f>L291+L308</f>
        <v>500</v>
      </c>
    </row>
    <row r="291" spans="1:12" ht="33.75">
      <c r="A291" s="50"/>
      <c r="B291" s="85" t="s">
        <v>316</v>
      </c>
      <c r="C291" s="48" t="s">
        <v>24</v>
      </c>
      <c r="D291" s="48" t="s">
        <v>79</v>
      </c>
      <c r="E291" s="48" t="s">
        <v>198</v>
      </c>
      <c r="F291" s="48" t="s">
        <v>309</v>
      </c>
      <c r="G291" s="48"/>
      <c r="H291" s="79">
        <f>H292+H301</f>
        <v>400</v>
      </c>
      <c r="I291" s="79">
        <f>I292+I301</f>
        <v>1380</v>
      </c>
      <c r="J291" s="79">
        <f>J292+J301</f>
        <v>1400</v>
      </c>
      <c r="K291" s="79">
        <f>K292+K301</f>
        <v>450</v>
      </c>
      <c r="L291" s="80">
        <f>L292+L301</f>
        <v>500</v>
      </c>
    </row>
    <row r="292" spans="1:12" ht="22.5" hidden="1">
      <c r="A292" s="50"/>
      <c r="B292" s="51" t="s">
        <v>317</v>
      </c>
      <c r="C292" s="53" t="s">
        <v>24</v>
      </c>
      <c r="D292" s="53" t="s">
        <v>79</v>
      </c>
      <c r="E292" s="53" t="s">
        <v>198</v>
      </c>
      <c r="F292" s="53" t="s">
        <v>318</v>
      </c>
      <c r="G292" s="48"/>
      <c r="H292" s="72">
        <f>H293+H296</f>
        <v>0</v>
      </c>
      <c r="I292" s="72">
        <f>I293+I296</f>
        <v>0</v>
      </c>
      <c r="J292" s="72">
        <f>J293+J296</f>
        <v>0</v>
      </c>
      <c r="K292" s="72">
        <f>K293+K296</f>
        <v>0</v>
      </c>
      <c r="L292" s="73">
        <f>L293+L296</f>
        <v>0</v>
      </c>
    </row>
    <row r="293" spans="1:12" ht="22.5" hidden="1">
      <c r="A293" s="50"/>
      <c r="B293" s="51" t="s">
        <v>319</v>
      </c>
      <c r="C293" s="53" t="s">
        <v>24</v>
      </c>
      <c r="D293" s="53" t="s">
        <v>79</v>
      </c>
      <c r="E293" s="53" t="s">
        <v>198</v>
      </c>
      <c r="F293" s="53" t="s">
        <v>320</v>
      </c>
      <c r="G293" s="48"/>
      <c r="H293" s="72">
        <f aca="true" t="shared" si="29" ref="H293:L294">H294</f>
        <v>0</v>
      </c>
      <c r="I293" s="72">
        <f t="shared" si="29"/>
        <v>0</v>
      </c>
      <c r="J293" s="72">
        <f t="shared" si="29"/>
        <v>0</v>
      </c>
      <c r="K293" s="72">
        <f t="shared" si="29"/>
        <v>0</v>
      </c>
      <c r="L293" s="73">
        <f t="shared" si="29"/>
        <v>0</v>
      </c>
    </row>
    <row r="294" spans="1:12" ht="22.5" hidden="1">
      <c r="A294" s="50"/>
      <c r="B294" s="51" t="s">
        <v>321</v>
      </c>
      <c r="C294" s="53" t="s">
        <v>24</v>
      </c>
      <c r="D294" s="53" t="s">
        <v>79</v>
      </c>
      <c r="E294" s="53" t="s">
        <v>198</v>
      </c>
      <c r="F294" s="53" t="s">
        <v>322</v>
      </c>
      <c r="G294" s="53"/>
      <c r="H294" s="72">
        <f t="shared" si="29"/>
        <v>0</v>
      </c>
      <c r="I294" s="72">
        <f t="shared" si="29"/>
        <v>0</v>
      </c>
      <c r="J294" s="72">
        <f t="shared" si="29"/>
        <v>0</v>
      </c>
      <c r="K294" s="72">
        <f t="shared" si="29"/>
        <v>0</v>
      </c>
      <c r="L294" s="73">
        <f t="shared" si="29"/>
        <v>0</v>
      </c>
    </row>
    <row r="295" spans="1:12" ht="12.75" hidden="1">
      <c r="A295" s="50"/>
      <c r="B295" s="55" t="s">
        <v>171</v>
      </c>
      <c r="C295" s="53" t="s">
        <v>24</v>
      </c>
      <c r="D295" s="53" t="s">
        <v>79</v>
      </c>
      <c r="E295" s="53" t="s">
        <v>198</v>
      </c>
      <c r="F295" s="53" t="s">
        <v>322</v>
      </c>
      <c r="G295" s="53" t="s">
        <v>172</v>
      </c>
      <c r="H295" s="72">
        <v>0</v>
      </c>
      <c r="I295" s="72">
        <v>0</v>
      </c>
      <c r="J295" s="72">
        <v>0</v>
      </c>
      <c r="K295" s="72">
        <v>0</v>
      </c>
      <c r="L295" s="73">
        <v>0</v>
      </c>
    </row>
    <row r="296" spans="1:12" ht="22.5" hidden="1">
      <c r="A296" s="50"/>
      <c r="B296" s="51" t="s">
        <v>323</v>
      </c>
      <c r="C296" s="53" t="s">
        <v>24</v>
      </c>
      <c r="D296" s="53" t="s">
        <v>79</v>
      </c>
      <c r="E296" s="53" t="s">
        <v>198</v>
      </c>
      <c r="F296" s="53" t="s">
        <v>324</v>
      </c>
      <c r="G296" s="48"/>
      <c r="H296" s="72">
        <f>H297+H299</f>
        <v>0</v>
      </c>
      <c r="I296" s="72">
        <f>I297+I299</f>
        <v>0</v>
      </c>
      <c r="J296" s="72">
        <f>J297+J299</f>
        <v>0</v>
      </c>
      <c r="K296" s="72">
        <f>K297+K299</f>
        <v>0</v>
      </c>
      <c r="L296" s="73">
        <f>L297+L299</f>
        <v>0</v>
      </c>
    </row>
    <row r="297" spans="1:12" ht="22.5" hidden="1">
      <c r="A297" s="50"/>
      <c r="B297" s="51" t="s">
        <v>325</v>
      </c>
      <c r="C297" s="53" t="s">
        <v>24</v>
      </c>
      <c r="D297" s="53" t="s">
        <v>79</v>
      </c>
      <c r="E297" s="53" t="s">
        <v>198</v>
      </c>
      <c r="F297" s="53" t="s">
        <v>326</v>
      </c>
      <c r="G297" s="53"/>
      <c r="H297" s="72">
        <f>H298</f>
        <v>0</v>
      </c>
      <c r="I297" s="72">
        <f>I298</f>
        <v>0</v>
      </c>
      <c r="J297" s="72">
        <f>J298</f>
        <v>0</v>
      </c>
      <c r="K297" s="72">
        <f>K298</f>
        <v>0</v>
      </c>
      <c r="L297" s="73">
        <f>L298</f>
        <v>0</v>
      </c>
    </row>
    <row r="298" spans="1:12" ht="22.5" hidden="1">
      <c r="A298" s="50"/>
      <c r="B298" s="55" t="s">
        <v>49</v>
      </c>
      <c r="C298" s="53" t="s">
        <v>24</v>
      </c>
      <c r="D298" s="53" t="s">
        <v>79</v>
      </c>
      <c r="E298" s="53" t="s">
        <v>198</v>
      </c>
      <c r="F298" s="53" t="s">
        <v>326</v>
      </c>
      <c r="G298" s="53" t="s">
        <v>50</v>
      </c>
      <c r="H298" s="72"/>
      <c r="I298" s="72">
        <v>0</v>
      </c>
      <c r="J298" s="72">
        <v>0</v>
      </c>
      <c r="K298" s="72"/>
      <c r="L298" s="73"/>
    </row>
    <row r="299" spans="1:12" ht="22.5" hidden="1">
      <c r="A299" s="50"/>
      <c r="B299" s="51" t="s">
        <v>327</v>
      </c>
      <c r="C299" s="53" t="s">
        <v>24</v>
      </c>
      <c r="D299" s="53" t="s">
        <v>79</v>
      </c>
      <c r="E299" s="53" t="s">
        <v>198</v>
      </c>
      <c r="F299" s="53" t="s">
        <v>328</v>
      </c>
      <c r="G299" s="53"/>
      <c r="H299" s="72">
        <f>H300</f>
        <v>0</v>
      </c>
      <c r="I299" s="72">
        <f>I300</f>
        <v>0</v>
      </c>
      <c r="J299" s="72">
        <f>J300</f>
        <v>0</v>
      </c>
      <c r="K299" s="72">
        <f>K300</f>
        <v>0</v>
      </c>
      <c r="L299" s="73">
        <f>L300</f>
        <v>0</v>
      </c>
    </row>
    <row r="300" spans="1:12" ht="22.5" hidden="1">
      <c r="A300" s="50"/>
      <c r="B300" s="55" t="s">
        <v>49</v>
      </c>
      <c r="C300" s="53" t="s">
        <v>24</v>
      </c>
      <c r="D300" s="53" t="s">
        <v>79</v>
      </c>
      <c r="E300" s="53" t="s">
        <v>198</v>
      </c>
      <c r="F300" s="53" t="s">
        <v>328</v>
      </c>
      <c r="G300" s="53" t="s">
        <v>50</v>
      </c>
      <c r="H300" s="72">
        <v>0</v>
      </c>
      <c r="I300" s="72">
        <v>0</v>
      </c>
      <c r="J300" s="72">
        <v>0</v>
      </c>
      <c r="K300" s="72">
        <v>0</v>
      </c>
      <c r="L300" s="73">
        <v>0</v>
      </c>
    </row>
    <row r="301" spans="1:12" ht="33.75">
      <c r="A301" s="50"/>
      <c r="B301" s="148" t="s">
        <v>329</v>
      </c>
      <c r="C301" s="53" t="s">
        <v>24</v>
      </c>
      <c r="D301" s="53" t="s">
        <v>79</v>
      </c>
      <c r="E301" s="53" t="s">
        <v>198</v>
      </c>
      <c r="F301" s="53" t="s">
        <v>330</v>
      </c>
      <c r="G301" s="53"/>
      <c r="H301" s="72">
        <f>H302+H305</f>
        <v>400</v>
      </c>
      <c r="I301" s="72">
        <f>I302+I305</f>
        <v>1380</v>
      </c>
      <c r="J301" s="72">
        <f>J302+J305</f>
        <v>1400</v>
      </c>
      <c r="K301" s="72">
        <f>K302+K305</f>
        <v>450</v>
      </c>
      <c r="L301" s="73">
        <f>L302+L305</f>
        <v>500</v>
      </c>
    </row>
    <row r="302" spans="1:12" ht="22.5">
      <c r="A302" s="50"/>
      <c r="B302" s="76" t="s">
        <v>331</v>
      </c>
      <c r="C302" s="53" t="s">
        <v>24</v>
      </c>
      <c r="D302" s="53" t="s">
        <v>79</v>
      </c>
      <c r="E302" s="53" t="s">
        <v>198</v>
      </c>
      <c r="F302" s="53" t="s">
        <v>332</v>
      </c>
      <c r="G302" s="53"/>
      <c r="H302" s="72">
        <f aca="true" t="shared" si="30" ref="H302:L303">H303</f>
        <v>400</v>
      </c>
      <c r="I302" s="72">
        <f t="shared" si="30"/>
        <v>1041.87</v>
      </c>
      <c r="J302" s="72">
        <f t="shared" si="30"/>
        <v>1055.1100000000001</v>
      </c>
      <c r="K302" s="72">
        <f t="shared" si="30"/>
        <v>450</v>
      </c>
      <c r="L302" s="73">
        <f t="shared" si="30"/>
        <v>500</v>
      </c>
    </row>
    <row r="303" spans="1:12" ht="22.5">
      <c r="A303" s="116"/>
      <c r="B303" s="148" t="s">
        <v>333</v>
      </c>
      <c r="C303" s="53" t="s">
        <v>24</v>
      </c>
      <c r="D303" s="53" t="s">
        <v>79</v>
      </c>
      <c r="E303" s="53" t="s">
        <v>198</v>
      </c>
      <c r="F303" s="53" t="s">
        <v>334</v>
      </c>
      <c r="G303" s="53"/>
      <c r="H303" s="72">
        <f t="shared" si="30"/>
        <v>400</v>
      </c>
      <c r="I303" s="72">
        <f t="shared" si="30"/>
        <v>1041.87</v>
      </c>
      <c r="J303" s="72">
        <f t="shared" si="30"/>
        <v>1055.1100000000001</v>
      </c>
      <c r="K303" s="72">
        <f t="shared" si="30"/>
        <v>450</v>
      </c>
      <c r="L303" s="73">
        <f t="shared" si="30"/>
        <v>500</v>
      </c>
    </row>
    <row r="304" spans="1:12" ht="23.25" thickBot="1">
      <c r="A304" s="116"/>
      <c r="B304" s="55" t="s">
        <v>49</v>
      </c>
      <c r="C304" s="53" t="s">
        <v>24</v>
      </c>
      <c r="D304" s="53" t="s">
        <v>79</v>
      </c>
      <c r="E304" s="53" t="s">
        <v>198</v>
      </c>
      <c r="F304" s="53" t="s">
        <v>334</v>
      </c>
      <c r="G304" s="53" t="s">
        <v>50</v>
      </c>
      <c r="H304" s="72">
        <v>400</v>
      </c>
      <c r="I304" s="162">
        <f>671.37+10.5+10+350</f>
        <v>1041.87</v>
      </c>
      <c r="J304" s="162">
        <f>685.63+10.5+10+350-1.02</f>
        <v>1055.1100000000001</v>
      </c>
      <c r="K304" s="72">
        <v>450</v>
      </c>
      <c r="L304" s="73">
        <v>500</v>
      </c>
    </row>
    <row r="305" spans="1:12" ht="34.5" hidden="1" thickBot="1">
      <c r="A305" s="50"/>
      <c r="B305" s="51" t="s">
        <v>335</v>
      </c>
      <c r="C305" s="53" t="s">
        <v>24</v>
      </c>
      <c r="D305" s="53" t="s">
        <v>79</v>
      </c>
      <c r="E305" s="53" t="s">
        <v>198</v>
      </c>
      <c r="F305" s="53" t="s">
        <v>336</v>
      </c>
      <c r="G305" s="53"/>
      <c r="H305" s="72">
        <f aca="true" t="shared" si="31" ref="H305:L306">H306</f>
        <v>0</v>
      </c>
      <c r="I305" s="72">
        <f t="shared" si="31"/>
        <v>338.13</v>
      </c>
      <c r="J305" s="72">
        <f t="shared" si="31"/>
        <v>344.89</v>
      </c>
      <c r="K305" s="72">
        <f t="shared" si="31"/>
        <v>0</v>
      </c>
      <c r="L305" s="73">
        <f t="shared" si="31"/>
        <v>0</v>
      </c>
    </row>
    <row r="306" spans="1:12" ht="23.25" hidden="1" thickBot="1">
      <c r="A306" s="116"/>
      <c r="B306" s="51" t="s">
        <v>337</v>
      </c>
      <c r="C306" s="53" t="s">
        <v>24</v>
      </c>
      <c r="D306" s="53" t="s">
        <v>79</v>
      </c>
      <c r="E306" s="53" t="s">
        <v>198</v>
      </c>
      <c r="F306" s="53" t="s">
        <v>338</v>
      </c>
      <c r="G306" s="53"/>
      <c r="H306" s="72">
        <f t="shared" si="31"/>
        <v>0</v>
      </c>
      <c r="I306" s="72">
        <f t="shared" si="31"/>
        <v>338.13</v>
      </c>
      <c r="J306" s="72">
        <f t="shared" si="31"/>
        <v>344.89</v>
      </c>
      <c r="K306" s="72">
        <f t="shared" si="31"/>
        <v>0</v>
      </c>
      <c r="L306" s="73">
        <f t="shared" si="31"/>
        <v>0</v>
      </c>
    </row>
    <row r="307" spans="1:12" ht="23.25" hidden="1" thickBot="1">
      <c r="A307" s="116"/>
      <c r="B307" s="55" t="s">
        <v>49</v>
      </c>
      <c r="C307" s="53" t="s">
        <v>24</v>
      </c>
      <c r="D307" s="53" t="s">
        <v>79</v>
      </c>
      <c r="E307" s="53" t="s">
        <v>198</v>
      </c>
      <c r="F307" s="53" t="s">
        <v>338</v>
      </c>
      <c r="G307" s="53" t="s">
        <v>50</v>
      </c>
      <c r="H307" s="72"/>
      <c r="I307" s="72">
        <v>338.13</v>
      </c>
      <c r="J307" s="72">
        <v>344.89</v>
      </c>
      <c r="K307" s="72"/>
      <c r="L307" s="73"/>
    </row>
    <row r="308" spans="1:12" ht="34.5" hidden="1" thickBot="1">
      <c r="A308" s="50"/>
      <c r="B308" s="46" t="s">
        <v>137</v>
      </c>
      <c r="C308" s="53" t="s">
        <v>24</v>
      </c>
      <c r="D308" s="48" t="s">
        <v>79</v>
      </c>
      <c r="E308" s="48" t="s">
        <v>198</v>
      </c>
      <c r="F308" s="48" t="s">
        <v>138</v>
      </c>
      <c r="G308" s="48"/>
      <c r="H308" s="79">
        <f aca="true" t="shared" si="32" ref="H308:L310">H309</f>
        <v>0</v>
      </c>
      <c r="I308" s="79">
        <f t="shared" si="32"/>
        <v>66.15</v>
      </c>
      <c r="J308" s="79">
        <f t="shared" si="32"/>
        <v>0</v>
      </c>
      <c r="K308" s="79">
        <f t="shared" si="32"/>
        <v>0</v>
      </c>
      <c r="L308" s="80">
        <f t="shared" si="32"/>
        <v>0</v>
      </c>
    </row>
    <row r="309" spans="1:12" ht="13.5" hidden="1" thickBot="1">
      <c r="A309" s="50"/>
      <c r="B309" s="51" t="s">
        <v>139</v>
      </c>
      <c r="C309" s="53" t="s">
        <v>24</v>
      </c>
      <c r="D309" s="53" t="s">
        <v>79</v>
      </c>
      <c r="E309" s="53" t="s">
        <v>198</v>
      </c>
      <c r="F309" s="53" t="s">
        <v>140</v>
      </c>
      <c r="G309" s="53"/>
      <c r="H309" s="72">
        <f t="shared" si="32"/>
        <v>0</v>
      </c>
      <c r="I309" s="72">
        <f t="shared" si="32"/>
        <v>66.15</v>
      </c>
      <c r="J309" s="72">
        <f t="shared" si="32"/>
        <v>0</v>
      </c>
      <c r="K309" s="72">
        <f t="shared" si="32"/>
        <v>0</v>
      </c>
      <c r="L309" s="73">
        <f t="shared" si="32"/>
        <v>0</v>
      </c>
    </row>
    <row r="310" spans="1:12" ht="13.5" hidden="1" thickBot="1">
      <c r="A310" s="116"/>
      <c r="B310" s="51" t="s">
        <v>141</v>
      </c>
      <c r="C310" s="53" t="s">
        <v>24</v>
      </c>
      <c r="D310" s="53" t="s">
        <v>79</v>
      </c>
      <c r="E310" s="53" t="s">
        <v>198</v>
      </c>
      <c r="F310" s="53" t="s">
        <v>142</v>
      </c>
      <c r="G310" s="53"/>
      <c r="H310" s="72">
        <f t="shared" si="32"/>
        <v>0</v>
      </c>
      <c r="I310" s="72">
        <f t="shared" si="32"/>
        <v>66.15</v>
      </c>
      <c r="J310" s="72">
        <f t="shared" si="32"/>
        <v>0</v>
      </c>
      <c r="K310" s="72">
        <f t="shared" si="32"/>
        <v>0</v>
      </c>
      <c r="L310" s="73">
        <f t="shared" si="32"/>
        <v>0</v>
      </c>
    </row>
    <row r="311" spans="1:12" ht="23.25" hidden="1" thickBot="1">
      <c r="A311" s="120"/>
      <c r="B311" s="61" t="s">
        <v>49</v>
      </c>
      <c r="C311" s="63" t="s">
        <v>24</v>
      </c>
      <c r="D311" s="63" t="s">
        <v>79</v>
      </c>
      <c r="E311" s="63" t="s">
        <v>198</v>
      </c>
      <c r="F311" s="63" t="s">
        <v>142</v>
      </c>
      <c r="G311" s="63" t="s">
        <v>50</v>
      </c>
      <c r="H311" s="121"/>
      <c r="I311" s="121">
        <v>66.15</v>
      </c>
      <c r="J311" s="121">
        <v>0</v>
      </c>
      <c r="K311" s="121"/>
      <c r="L311" s="122"/>
    </row>
    <row r="312" spans="1:12" ht="13.5" thickBot="1">
      <c r="A312" s="262">
        <v>3</v>
      </c>
      <c r="B312" s="263" t="s">
        <v>339</v>
      </c>
      <c r="C312" s="38" t="s">
        <v>24</v>
      </c>
      <c r="D312" s="123"/>
      <c r="E312" s="123"/>
      <c r="F312" s="123"/>
      <c r="G312" s="123"/>
      <c r="H312" s="39">
        <f>H313</f>
        <v>8198.5</v>
      </c>
      <c r="I312" s="163"/>
      <c r="J312" s="163"/>
      <c r="K312" s="39">
        <f>K313</f>
        <v>8212.599999999999</v>
      </c>
      <c r="L312" s="40">
        <f>L313</f>
        <v>8263</v>
      </c>
    </row>
    <row r="313" spans="1:12" ht="12.75">
      <c r="A313" s="67"/>
      <c r="B313" s="42" t="s">
        <v>272</v>
      </c>
      <c r="C313" s="43" t="s">
        <v>24</v>
      </c>
      <c r="D313" s="43" t="s">
        <v>273</v>
      </c>
      <c r="E313" s="43" t="s">
        <v>27</v>
      </c>
      <c r="F313" s="43"/>
      <c r="G313" s="43"/>
      <c r="H313" s="44">
        <f>H314+H322</f>
        <v>8198.5</v>
      </c>
      <c r="I313" s="44">
        <f>I314+I322</f>
        <v>36399.55</v>
      </c>
      <c r="J313" s="44">
        <f>J314+J322</f>
        <v>36787.50000000001</v>
      </c>
      <c r="K313" s="44">
        <f>K314+K322</f>
        <v>8212.599999999999</v>
      </c>
      <c r="L313" s="124">
        <f>L314+L322</f>
        <v>8263</v>
      </c>
    </row>
    <row r="314" spans="1:12" ht="12.75">
      <c r="A314" s="50"/>
      <c r="B314" s="46" t="s">
        <v>274</v>
      </c>
      <c r="C314" s="48" t="s">
        <v>24</v>
      </c>
      <c r="D314" s="48" t="s">
        <v>273</v>
      </c>
      <c r="E314" s="48" t="s">
        <v>26</v>
      </c>
      <c r="F314" s="48"/>
      <c r="G314" s="48"/>
      <c r="H314" s="79">
        <f aca="true" t="shared" si="33" ref="H314:L317">H315</f>
        <v>6960</v>
      </c>
      <c r="I314" s="79">
        <f t="shared" si="33"/>
        <v>34899.55</v>
      </c>
      <c r="J314" s="79">
        <f t="shared" si="33"/>
        <v>35187.50000000001</v>
      </c>
      <c r="K314" s="79">
        <f t="shared" si="33"/>
        <v>6962.099999999999</v>
      </c>
      <c r="L314" s="80">
        <f t="shared" si="33"/>
        <v>6915</v>
      </c>
    </row>
    <row r="315" spans="1:12" ht="33.75">
      <c r="A315" s="45"/>
      <c r="B315" s="149" t="s">
        <v>358</v>
      </c>
      <c r="C315" s="48" t="s">
        <v>24</v>
      </c>
      <c r="D315" s="48" t="s">
        <v>273</v>
      </c>
      <c r="E315" s="48" t="s">
        <v>26</v>
      </c>
      <c r="F315" s="48" t="s">
        <v>261</v>
      </c>
      <c r="G315" s="48"/>
      <c r="H315" s="79">
        <f t="shared" si="33"/>
        <v>6960</v>
      </c>
      <c r="I315" s="79">
        <f t="shared" si="33"/>
        <v>34899.55</v>
      </c>
      <c r="J315" s="79">
        <f t="shared" si="33"/>
        <v>35187.50000000001</v>
      </c>
      <c r="K315" s="79">
        <f t="shared" si="33"/>
        <v>6962.099999999999</v>
      </c>
      <c r="L315" s="80">
        <f t="shared" si="33"/>
        <v>6915</v>
      </c>
    </row>
    <row r="316" spans="1:12" ht="33.75">
      <c r="A316" s="45"/>
      <c r="B316" s="148" t="s">
        <v>275</v>
      </c>
      <c r="C316" s="53" t="s">
        <v>24</v>
      </c>
      <c r="D316" s="53" t="s">
        <v>273</v>
      </c>
      <c r="E316" s="53" t="s">
        <v>26</v>
      </c>
      <c r="F316" s="53" t="s">
        <v>276</v>
      </c>
      <c r="G316" s="53"/>
      <c r="H316" s="72">
        <f t="shared" si="33"/>
        <v>6960</v>
      </c>
      <c r="I316" s="72">
        <f t="shared" si="33"/>
        <v>34899.55</v>
      </c>
      <c r="J316" s="72">
        <f t="shared" si="33"/>
        <v>35187.50000000001</v>
      </c>
      <c r="K316" s="72">
        <f t="shared" si="33"/>
        <v>6962.099999999999</v>
      </c>
      <c r="L316" s="73">
        <f t="shared" si="33"/>
        <v>6915</v>
      </c>
    </row>
    <row r="317" spans="1:12" ht="12.75">
      <c r="A317" s="45"/>
      <c r="B317" s="69" t="s">
        <v>277</v>
      </c>
      <c r="C317" s="53" t="s">
        <v>24</v>
      </c>
      <c r="D317" s="53" t="s">
        <v>273</v>
      </c>
      <c r="E317" s="53" t="s">
        <v>26</v>
      </c>
      <c r="F317" s="53" t="s">
        <v>278</v>
      </c>
      <c r="G317" s="53"/>
      <c r="H317" s="72">
        <f t="shared" si="33"/>
        <v>6960</v>
      </c>
      <c r="I317" s="72">
        <f t="shared" si="33"/>
        <v>34899.55</v>
      </c>
      <c r="J317" s="72">
        <f t="shared" si="33"/>
        <v>35187.50000000001</v>
      </c>
      <c r="K317" s="72">
        <f t="shared" si="33"/>
        <v>6962.099999999999</v>
      </c>
      <c r="L317" s="73">
        <f t="shared" si="33"/>
        <v>6915</v>
      </c>
    </row>
    <row r="318" spans="1:12" ht="12.75">
      <c r="A318" s="45"/>
      <c r="B318" s="51" t="s">
        <v>252</v>
      </c>
      <c r="C318" s="53" t="s">
        <v>24</v>
      </c>
      <c r="D318" s="53" t="s">
        <v>273</v>
      </c>
      <c r="E318" s="53" t="s">
        <v>26</v>
      </c>
      <c r="F318" s="53" t="s">
        <v>279</v>
      </c>
      <c r="G318" s="53"/>
      <c r="H318" s="72">
        <f>H319+H320+H321</f>
        <v>6960</v>
      </c>
      <c r="I318" s="72">
        <f>I319+I320+I321</f>
        <v>34899.55</v>
      </c>
      <c r="J318" s="72">
        <f>J319+J320+J321</f>
        <v>35187.50000000001</v>
      </c>
      <c r="K318" s="72">
        <f>K319+K320+K321</f>
        <v>6962.099999999999</v>
      </c>
      <c r="L318" s="73">
        <f>L319+L320+L321</f>
        <v>6915</v>
      </c>
    </row>
    <row r="319" spans="1:12" ht="12.75">
      <c r="A319" s="50"/>
      <c r="B319" s="55" t="s">
        <v>254</v>
      </c>
      <c r="C319" s="53" t="s">
        <v>24</v>
      </c>
      <c r="D319" s="53" t="s">
        <v>273</v>
      </c>
      <c r="E319" s="53" t="s">
        <v>26</v>
      </c>
      <c r="F319" s="53" t="s">
        <v>279</v>
      </c>
      <c r="G319" s="53" t="s">
        <v>255</v>
      </c>
      <c r="H319" s="72">
        <v>4510.863</v>
      </c>
      <c r="I319" s="72">
        <f>14110.32+7665.25+6074.84+8018.08-78.59-56.38-180.11-693.76</f>
        <v>34859.65</v>
      </c>
      <c r="J319" s="72">
        <f>14110.32+8044.5+6074.84+8017.78-78.59-56.38-180.11-786.76</f>
        <v>35145.600000000006</v>
      </c>
      <c r="K319" s="72">
        <v>4886.967</v>
      </c>
      <c r="L319" s="73">
        <v>5375.008</v>
      </c>
    </row>
    <row r="320" spans="1:12" ht="22.5">
      <c r="A320" s="50"/>
      <c r="B320" s="55" t="s">
        <v>49</v>
      </c>
      <c r="C320" s="53" t="s">
        <v>24</v>
      </c>
      <c r="D320" s="53" t="s">
        <v>273</v>
      </c>
      <c r="E320" s="53" t="s">
        <v>26</v>
      </c>
      <c r="F320" s="53" t="s">
        <v>279</v>
      </c>
      <c r="G320" s="53" t="s">
        <v>50</v>
      </c>
      <c r="H320" s="72">
        <v>2448.424</v>
      </c>
      <c r="I320" s="72"/>
      <c r="J320" s="72"/>
      <c r="K320" s="72">
        <v>2074.133</v>
      </c>
      <c r="L320" s="73">
        <v>1538.992</v>
      </c>
    </row>
    <row r="321" spans="1:12" ht="12.75">
      <c r="A321" s="50"/>
      <c r="B321" s="55" t="s">
        <v>96</v>
      </c>
      <c r="C321" s="53" t="s">
        <v>24</v>
      </c>
      <c r="D321" s="53" t="s">
        <v>273</v>
      </c>
      <c r="E321" s="53" t="s">
        <v>26</v>
      </c>
      <c r="F321" s="53" t="s">
        <v>279</v>
      </c>
      <c r="G321" s="53" t="s">
        <v>97</v>
      </c>
      <c r="H321" s="72">
        <v>0.713</v>
      </c>
      <c r="I321" s="72">
        <v>39.9</v>
      </c>
      <c r="J321" s="72">
        <v>41.9</v>
      </c>
      <c r="K321" s="72">
        <v>1</v>
      </c>
      <c r="L321" s="73">
        <v>1</v>
      </c>
    </row>
    <row r="322" spans="1:12" ht="12.75">
      <c r="A322" s="45"/>
      <c r="B322" s="46" t="s">
        <v>280</v>
      </c>
      <c r="C322" s="48" t="s">
        <v>24</v>
      </c>
      <c r="D322" s="48" t="s">
        <v>273</v>
      </c>
      <c r="E322" s="48" t="s">
        <v>65</v>
      </c>
      <c r="F322" s="48"/>
      <c r="G322" s="48"/>
      <c r="H322" s="79">
        <f aca="true" t="shared" si="34" ref="H322:L323">H323</f>
        <v>1238.5</v>
      </c>
      <c r="I322" s="79">
        <f t="shared" si="34"/>
        <v>1500</v>
      </c>
      <c r="J322" s="79">
        <f t="shared" si="34"/>
        <v>1600</v>
      </c>
      <c r="K322" s="79">
        <f t="shared" si="34"/>
        <v>1250.5</v>
      </c>
      <c r="L322" s="80">
        <f t="shared" si="34"/>
        <v>1348</v>
      </c>
    </row>
    <row r="323" spans="1:12" ht="33.75">
      <c r="A323" s="45"/>
      <c r="B323" s="149" t="s">
        <v>358</v>
      </c>
      <c r="C323" s="48" t="s">
        <v>24</v>
      </c>
      <c r="D323" s="48" t="s">
        <v>273</v>
      </c>
      <c r="E323" s="48" t="s">
        <v>65</v>
      </c>
      <c r="F323" s="48" t="s">
        <v>261</v>
      </c>
      <c r="G323" s="48"/>
      <c r="H323" s="79">
        <f t="shared" si="34"/>
        <v>1238.5</v>
      </c>
      <c r="I323" s="79">
        <f t="shared" si="34"/>
        <v>1500</v>
      </c>
      <c r="J323" s="79">
        <f t="shared" si="34"/>
        <v>1600</v>
      </c>
      <c r="K323" s="79">
        <f t="shared" si="34"/>
        <v>1250.5</v>
      </c>
      <c r="L323" s="80">
        <f t="shared" si="34"/>
        <v>1348</v>
      </c>
    </row>
    <row r="324" spans="1:12" ht="33.75">
      <c r="A324" s="50"/>
      <c r="B324" s="148" t="s">
        <v>281</v>
      </c>
      <c r="C324" s="53" t="s">
        <v>24</v>
      </c>
      <c r="D324" s="53" t="s">
        <v>273</v>
      </c>
      <c r="E324" s="53" t="s">
        <v>65</v>
      </c>
      <c r="F324" s="53" t="s">
        <v>282</v>
      </c>
      <c r="G324" s="53"/>
      <c r="H324" s="72">
        <f>H325+H328</f>
        <v>1238.5</v>
      </c>
      <c r="I324" s="72">
        <f>I325+I328</f>
        <v>1500</v>
      </c>
      <c r="J324" s="72">
        <f>J325+J328</f>
        <v>1600</v>
      </c>
      <c r="K324" s="72">
        <f>K325+K328</f>
        <v>1250.5</v>
      </c>
      <c r="L324" s="73">
        <f>L325+L328</f>
        <v>1348</v>
      </c>
    </row>
    <row r="325" spans="1:12" ht="12.75">
      <c r="A325" s="50"/>
      <c r="B325" s="69" t="s">
        <v>283</v>
      </c>
      <c r="C325" s="53" t="s">
        <v>24</v>
      </c>
      <c r="D325" s="53" t="s">
        <v>273</v>
      </c>
      <c r="E325" s="53" t="s">
        <v>65</v>
      </c>
      <c r="F325" s="53" t="s">
        <v>284</v>
      </c>
      <c r="G325" s="53"/>
      <c r="H325" s="72">
        <f aca="true" t="shared" si="35" ref="H325:L326">H326</f>
        <v>1238.5</v>
      </c>
      <c r="I325" s="72">
        <f t="shared" si="35"/>
        <v>1500</v>
      </c>
      <c r="J325" s="72">
        <f t="shared" si="35"/>
        <v>1600</v>
      </c>
      <c r="K325" s="72">
        <f t="shared" si="35"/>
        <v>1250.5</v>
      </c>
      <c r="L325" s="73">
        <f t="shared" si="35"/>
        <v>1348</v>
      </c>
    </row>
    <row r="326" spans="1:12" ht="12.75">
      <c r="A326" s="50"/>
      <c r="B326" s="161" t="s">
        <v>285</v>
      </c>
      <c r="C326" s="53" t="s">
        <v>24</v>
      </c>
      <c r="D326" s="53" t="s">
        <v>273</v>
      </c>
      <c r="E326" s="53" t="s">
        <v>65</v>
      </c>
      <c r="F326" s="53" t="s">
        <v>286</v>
      </c>
      <c r="G326" s="53"/>
      <c r="H326" s="72">
        <f t="shared" si="35"/>
        <v>1238.5</v>
      </c>
      <c r="I326" s="72">
        <f t="shared" si="35"/>
        <v>1500</v>
      </c>
      <c r="J326" s="72">
        <f t="shared" si="35"/>
        <v>1600</v>
      </c>
      <c r="K326" s="72">
        <f t="shared" si="35"/>
        <v>1250.5</v>
      </c>
      <c r="L326" s="73">
        <f t="shared" si="35"/>
        <v>1348</v>
      </c>
    </row>
    <row r="327" spans="1:12" ht="23.25" thickBot="1">
      <c r="A327" s="125"/>
      <c r="B327" s="126" t="s">
        <v>49</v>
      </c>
      <c r="C327" s="53" t="s">
        <v>24</v>
      </c>
      <c r="D327" s="127" t="s">
        <v>273</v>
      </c>
      <c r="E327" s="127" t="s">
        <v>65</v>
      </c>
      <c r="F327" s="127" t="s">
        <v>286</v>
      </c>
      <c r="G327" s="127" t="s">
        <v>50</v>
      </c>
      <c r="H327" s="128">
        <v>1238.5</v>
      </c>
      <c r="I327" s="128">
        <v>1500</v>
      </c>
      <c r="J327" s="128">
        <v>1600</v>
      </c>
      <c r="K327" s="128">
        <v>1250.5</v>
      </c>
      <c r="L327" s="129">
        <v>1348</v>
      </c>
    </row>
  </sheetData>
  <sheetProtection/>
  <mergeCells count="5">
    <mergeCell ref="D14:L14"/>
    <mergeCell ref="A26:H26"/>
    <mergeCell ref="B23:H23"/>
    <mergeCell ref="A24:H24"/>
    <mergeCell ref="A25:H25"/>
  </mergeCells>
  <printOptions/>
  <pageMargins left="0.5905511811023623" right="0.5905511811023623" top="0.3" bottom="0.3" header="0.31" footer="0.32"/>
  <pageSetup firstPageNumber="55" useFirstPageNumber="1" fitToHeight="16" horizontalDpi="600" verticalDpi="600" orientation="portrait" scale="62" r:id="rId1"/>
  <colBreaks count="1" manualBreakCount="1">
    <brk id="12" min="11" max="3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2015-12-31T06:58:18Z</cp:lastPrinted>
  <dcterms:created xsi:type="dcterms:W3CDTF">2015-12-28T13:43:53Z</dcterms:created>
  <dcterms:modified xsi:type="dcterms:W3CDTF">2015-12-31T07:05:13Z</dcterms:modified>
  <cp:category/>
  <cp:version/>
  <cp:contentType/>
  <cp:contentStatus/>
</cp:coreProperties>
</file>