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395" windowHeight="11805" firstSheet="2" activeTab="2"/>
  </bookViews>
  <sheets>
    <sheet name="Тельм уточненный на 01.01.2014" sheetId="1" state="hidden" r:id="rId1"/>
    <sheet name="Тельм  на 31.12.14" sheetId="2" state="hidden" r:id="rId2"/>
    <sheet name="Тельм  на 01.05.15" sheetId="3" r:id="rId3"/>
    <sheet name="Лист1" sheetId="4" state="hidden" r:id="rId4"/>
  </sheets>
  <definedNames>
    <definedName name="_xlnm.Print_Titles" localSheetId="2">'Тельм  на 01.05.15'!$5:$8</definedName>
    <definedName name="_xlnm.Print_Titles" localSheetId="1">'Тельм  на 31.12.14'!$5:$8</definedName>
    <definedName name="_xlnm.Print_Titles" localSheetId="0">'Тельм уточненный на 01.01.2014'!$5:$8</definedName>
    <definedName name="_xlnm.Print_Area" localSheetId="2">'Тельм  на 01.05.15'!$C$2:$AC$73</definedName>
    <definedName name="_xlnm.Print_Area" localSheetId="1">'Тельм  на 31.12.14'!$C$2:$AC$69</definedName>
    <definedName name="_xlnm.Print_Area" localSheetId="0">'Тельм уточненный на 01.01.2014'!$C$2:$AC$67</definedName>
  </definedNames>
  <calcPr fullCalcOnLoad="1"/>
</workbook>
</file>

<file path=xl/sharedStrings.xml><?xml version="1.0" encoding="utf-8"?>
<sst xmlns="http://schemas.openxmlformats.org/spreadsheetml/2006/main" count="3933" uniqueCount="1292">
  <si>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</si>
  <si>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</si>
  <si>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</si>
  <si>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</si>
  <si>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</si>
  <si>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</si>
  <si>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</si>
  <si>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</si>
  <si>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</si>
  <si>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</si>
  <si>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</si>
  <si>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</si>
  <si>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</si>
  <si>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</si>
  <si>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</si>
  <si>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</si>
  <si>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</si>
  <si>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</si>
  <si>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</si>
  <si>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</si>
  <si>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</si>
  <si>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</si>
  <si>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</si>
  <si>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</si>
  <si>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</si>
  <si>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</si>
  <si>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</si>
  <si>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</si>
  <si>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</si>
  <si>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</si>
  <si>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</si>
  <si>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</si>
  <si>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</si>
  <si>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</si>
  <si>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</si>
  <si>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</si>
  <si>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</si>
  <si>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</si>
  <si>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</si>
  <si>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</si>
  <si>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</si>
  <si>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</si>
  <si>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</si>
  <si>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</si>
  <si>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</si>
  <si>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</si>
  <si>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</si>
  <si>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</si>
  <si>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</si>
  <si>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</si>
  <si>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</si>
  <si>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</si>
  <si>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</si>
  <si>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</si>
  <si>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</si>
  <si>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</si>
  <si>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</si>
  <si>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</si>
  <si>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</si>
  <si>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</si>
  <si>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</si>
  <si>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</si>
  <si>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</si>
  <si>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</si>
  <si>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</si>
  <si>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</si>
  <si>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</si>
  <si>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</si>
  <si>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</si>
  <si>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</si>
  <si>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</si>
  <si>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</si>
  <si>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</si>
  <si>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</si>
  <si>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</si>
  <si>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</si>
  <si>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</si>
  <si>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</si>
  <si>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</si>
  <si>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</si>
  <si>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</si>
  <si>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</si>
  <si>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</si>
  <si>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</si>
  <si>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</si>
  <si>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</si>
  <si>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</si>
  <si>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</si>
  <si>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</si>
  <si>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</si>
  <si>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 xml:space="preserve">
503</t>
  </si>
  <si>
    <t>гл.2 ст.9 п.1 п.п.19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</si>
  <si>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</si>
  <si>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</si>
  <si>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</si>
  <si>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</si>
  <si>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</si>
  <si>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</si>
  <si>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</si>
  <si>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</si>
  <si>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</si>
  <si>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</si>
  <si>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</si>
  <si>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</si>
  <si>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</si>
  <si>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</si>
  <si>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</si>
  <si>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РП-А-1200</t>
  </si>
  <si>
    <t>0503</t>
  </si>
  <si>
    <t>гл.2 ст.9 п.1 п.п.8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</si>
  <si>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</si>
  <si>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</si>
  <si>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</si>
  <si>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</si>
  <si>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</si>
  <si>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</si>
  <si>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</si>
  <si>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</si>
  <si>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</si>
  <si>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</si>
  <si>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</si>
  <si>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</si>
  <si>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</si>
  <si>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</si>
  <si>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</si>
  <si>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</si>
  <si>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</si>
  <si>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</si>
  <si>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</si>
  <si>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</si>
  <si>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</si>
  <si>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</si>
  <si>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</si>
  <si>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</si>
  <si>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</si>
  <si>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</si>
  <si>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</si>
  <si>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</si>
  <si>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</si>
  <si>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</si>
  <si>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</si>
  <si>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</si>
  <si>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</si>
  <si>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</si>
  <si>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</si>
  <si>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</si>
  <si>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</si>
  <si>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</si>
  <si>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</si>
  <si>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</si>
  <si>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</si>
  <si>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</si>
  <si>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</si>
  <si>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</si>
  <si>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</si>
  <si>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</si>
  <si>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</si>
  <si>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</si>
  <si>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</si>
  <si>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</si>
  <si>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</si>
  <si>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</si>
  <si>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</si>
  <si>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</si>
  <si>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</si>
  <si>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</si>
  <si>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</si>
  <si>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</si>
  <si>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</si>
  <si>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</si>
  <si>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</si>
  <si>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</si>
  <si>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</si>
  <si>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</si>
  <si>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</si>
  <si>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</si>
  <si>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</si>
  <si>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</si>
  <si>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</si>
  <si>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</si>
  <si>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</si>
  <si>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</si>
  <si>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</si>
  <si>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 xml:space="preserve">   № 131-ФЗ от 6.10.2003 «Об общих принципах организации местного самоуправления в РФ»</t>
  </si>
  <si>
    <t>ст.14</t>
  </si>
  <si>
    <t>гл.2 ст.9 п.1 п.п.1,2,3</t>
  </si>
  <si>
    <t>20.12.2005
срок действия не установлен</t>
  </si>
  <si>
    <t xml:space="preserve">   Федеральный закон от 02.03.2007 № 25-фз  "О муниципальной службе в Российской Федерации"                           Федеральный закон от 06.10.2003№ 131-фз "Об общих принципах организации местного самоуправления в Российской Федерации"</t>
  </si>
  <si>
    <t>ст. 34                                                                                                                                                                                                  ст.14</t>
  </si>
  <si>
    <t xml:space="preserve">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</si>
  <si>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r>
      <t>01.06.2007 -</t>
    </r>
    <r>
      <rPr>
        <sz val="8"/>
        <color indexed="8"/>
        <rFont val="Times New Roman"/>
        <family val="1"/>
      </rPr>
      <t xml:space="preserve"> не установлен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06.10.2003</t>
    </r>
    <r>
      <rPr>
        <sz val="8"/>
        <color indexed="8"/>
        <rFont val="Times New Roman"/>
        <family val="1"/>
      </rPr>
      <t xml:space="preserve"> - не установлен</t>
    </r>
  </si>
  <si>
    <t>Закон Ленинградской области от 11-03-2008 №14-оз "О правовом регулировании муниципальной службы в Ленинградской области"   Постановление Правительства Ленинградской области от 27.03.2013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2013год"Постановление Правительства Ленинградской области от 31.03.2014 №95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</si>
  <si>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ст.11                                                                        п.1,2                                                                              п.1,2</t>
  </si>
  <si>
    <r>
      <rPr>
        <sz val="9"/>
        <color indexed="8"/>
        <rFont val="Times New Roman"/>
        <family val="1"/>
      </rPr>
      <t>19.04.2008</t>
    </r>
    <r>
      <rPr>
        <sz val="10"/>
        <color indexed="8"/>
        <rFont val="Times New Roman"/>
        <family val="1"/>
      </rPr>
      <t xml:space="preserve"> - </t>
    </r>
    <r>
      <rPr>
        <sz val="8"/>
        <color indexed="8"/>
        <rFont val="Times New Roman"/>
        <family val="1"/>
      </rPr>
      <t xml:space="preserve">не установлен                                                   </t>
    </r>
    <r>
      <rPr>
        <sz val="9"/>
        <color indexed="8"/>
        <rFont val="Times New Roman"/>
        <family val="1"/>
      </rPr>
      <t xml:space="preserve">  12.04.2013-31.12.2013               </t>
    </r>
    <r>
      <rPr>
        <sz val="8"/>
        <color indexed="8"/>
        <rFont val="Times New Roman"/>
        <family val="1"/>
      </rPr>
      <t xml:space="preserve">                                                       </t>
    </r>
    <r>
      <rPr>
        <sz val="9"/>
        <color indexed="8"/>
        <rFont val="Times New Roman"/>
        <family val="1"/>
      </rPr>
      <t>12.04.2014-31.12.2014</t>
    </r>
  </si>
  <si>
    <t>в целом                                           в целом                       в целом                              в целом                                          в целом                        в целом</t>
  </si>
  <si>
    <t>01.01.2014 -31.12.2014</t>
  </si>
  <si>
    <t>гл.2 ст.9 п.1 п.п.1                                           в целом</t>
  </si>
  <si>
    <t>Решение СД МО Тельманоское СП от 20.12.2013 № 90 "О бюджете МО Тельмановское СП Тосненского района Лениниградской области на 2014 год и плановый период 2015-2016 годов",Решение СД МО Тельмановское СП от 29.06.2010 №116"Об утверждении Устава  МО Тельмановское СП Тосненского района Ленинградской области", Решение СД МО ТСП от 08.12.2010 г.№ 153 "Об утверждении Порядка расходования средств,поступающих от нанимателей жилого помещения по договорам соц.найма или договору найма жилого помещения мунициального жилищно</t>
  </si>
  <si>
    <t xml:space="preserve">    Федеральный закон от 06.10.2003№ 131-фз "Об общих принципах организации местного самоуправления в Российской Федерации"</t>
  </si>
  <si>
    <t xml:space="preserve">  06.10.2003 - не установлен</t>
  </si>
  <si>
    <t>Решение СД МО Тельмановское СП от 29.06.2010 №116"Об утверждении Устава  МО Тельмановское СП Тосненского района Ленинградской области", решение СД МО ТСП от 14.09.2010 № 131 "Об утверждении новой редакции Положения о местной администрации МО Тельмановское сельское поселение", Решение СД МО Тельмановское СП от 19.12.2012 г. № 20 "Об осуществлении внешнего финасового контроля МО Тельмановское СП Тосненского района Ленинградской области"</t>
  </si>
  <si>
    <t>Решение СД МО Тельмановское СП от 29.06.2010 №116"Об утверждении Устава  МО Тельмановское СП Тосненского района Ленинградской области", постановление МА МО ТСП от 11.10.2013 № 222 "Об утвержд. муниципальной программы "Газификация территории МО ТСП ТР ЛО в 2014-2016 годах"</t>
  </si>
  <si>
    <t>Решение СД МО Тельмановское СП от 29.06.2010 №116"Об утверждении Устава  МО Тельмановское СП Тосненского района Ленинградской области", пост МА МО ТСП от 11.10.2013 № 225 "Об утвержд муниципальной программы"Развитие автомобильных дорог МО ТСП ТР ЛО в 2014-2016 годах"</t>
  </si>
  <si>
    <t>Решение СД МО Тельмановское СП от 29.06.2010 №116"Об утверждении Устава  МО Тельмановское СП Тосненского района Ленинградской области", пост МА МО ТСП от 11.10.2013 № 226 "Об утверждении муниципальной программы"Безопасность в МО ТСП ТР ЛО в 2014-2016 годах"</t>
  </si>
  <si>
    <t>Решение СД МО Тельмановское СП от 29.06.2010 №116"Об утверждении Устава  МО Тельмановское СП Тосненского района Ленинградской области",пост МА МО ТСП от 11.10.2013 г.№ 229 "Об утверждении муниципальной программы "Развитие культуры МО ТСР ТР ЛО в 2014-2016 годах"</t>
  </si>
  <si>
    <t xml:space="preserve">Постановление Правительства Ленинградской области  от 02.03.2009 № 45 " о долгосрочной целевой программе "Соверошенствование и развитие автомобильных дорог ленинградской области на 2009-2020 годы" </t>
  </si>
  <si>
    <t>п.4</t>
  </si>
  <si>
    <t xml:space="preserve">                                                                                                                   21-10-2009-         31-12-2013</t>
  </si>
  <si>
    <t xml:space="preserve">Постановление Правительства Ленинградской области от 20.03.2006 №72 " об утверждении Методиченских рекомендаций по исполнению муниципальными образованиями Ленинградской области полномочий в сфере культуры" </t>
  </si>
  <si>
    <t>ст.2</t>
  </si>
  <si>
    <t>15.05.2006 -         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</si>
  <si>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комиссариат", Областной закон от 25-12-2012 №101-оз "Об областном бюджете Ленинградской области на 2013 год и на плановый период 2014 и 2015 годов", Областной закон от 25-12-2013 №102-оз "Об областном бюджете Ленинградской области на 2014 год и на плановый период 2015 и 2016 годов"</t>
  </si>
  <si>
    <t>ст.1           ст.11                ст.10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</si>
  <si>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правоотношений", Областной закон от 25-12-2012 №101-оз "Об областном бюджете Ленинградской области на 2013 год и на плановый период 2014 и 2015 годов", Областной закон от 25-12-2013 №102-оз "Об областном бюджете Ленинградской области на 2014 год и на плановый период 2015 и 2016 годов"</t>
  </si>
  <si>
    <t>ст.6                        ст.11            ст.10</t>
  </si>
  <si>
    <t xml:space="preserve">                                                                                                                                                                                                     02.11.2006 - не установлен                                                                                                                   01.01.2013-31.12.2013                                                                                                     01.01.2014-31.12.2014</t>
  </si>
  <si>
    <t xml:space="preserve">                                                                                                                                                                                                     21.06.2006 - не установлен                                                                                                                   01.01.2013-31.12.2013                                                                                                     01.01.2014-31.12.2014</t>
  </si>
  <si>
    <t>Решение СД МО Тельмановское СП от 29.06.2010 №116"Об утверждении Устава  МО Тельмановское СП Тосненского района Ленинградской области", пост МА МО ТСП от 11.10.2013 № 226 "Об утверждении муниципальной программы"Безопасность в МО ТСП ТР ЛО в 2014-2016 годах",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</t>
  </si>
  <si>
    <t>Решение СД МО Тельмановское СП от 29.06.2010 №116"Об утверждении Устава  МО Тельмановское СП Тосненского района Ленинградской области", пост МА МО ТСП от 11.10.2013  №220 "Об утверждении муниципальной программы"Развитие физической культуры и спорта в МО ТСП ТР ЛО в 2014-2016 годах",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</t>
  </si>
  <si>
    <t>Решение СД МО Тельмановское СП от 29.06.2010 №116"Об утверждении Устава  МО Тельмановское СП Тосненского района Ленинградской области", пост МА МО ТСП от 11.10.2013 № 3 "Об утвержд муниципальной программы "Благоустройство территории МО ТСП ТР ЛО в 2014-2016 г.",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</t>
  </si>
  <si>
    <t>Решение СД МО Тельмановское СП от 29.06.2010 №116"Об утверждении Устава  МО Тельмановское СП Тосненского района Ленинградской области",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</t>
  </si>
  <si>
    <t>Решение СД МО Тельмановское СП от 29.06.2010 №116"Об утверждении Устава  МО Тельмановское СП Тосненского района Ленинградской области", пост МА МО ТСП от 11.10.2013 № 221 "Об утверждении муниципальной программы "Развитие и поддержка малого и среднего предпринимательства в МО ТСП ТР ЛО в 2014-2016 годах",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</t>
  </si>
  <si>
    <t>Решение СД МО Тельмановское СП от 29.06.2010 №116"Об утверждении Устава  МО Тельмановское СП Тосненского района Ленинградской области",пост МА МО  ТСП от 11.10.2013  №229 "Об утверждении муниципальной программы"Развитие культуры  МО ТСП ТР ЛО в 2014-2016 годах",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</t>
  </si>
  <si>
    <t xml:space="preserve">Устав ТСП утв.решением СД от 29.06.2010 №116,постМА МО ТСП ТР ЛО  от 11.10.2013 №223  "Об утверждении муниципальной программы "Энергосбережение и повышение энергоэффективности на территории МО ТСП ТР ЛО в 2014-2016 годах",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 </t>
  </si>
  <si>
    <t xml:space="preserve">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годов", Пост от 14.04.2011 г. № 61 "Положение о секторе первичного воинского учета МА МО ТСП ТР ЛО" </t>
  </si>
  <si>
    <t>гл.2 ст.9 п.1 п.п.4    в целом</t>
  </si>
  <si>
    <t>в целом</t>
  </si>
  <si>
    <t>гл.2 ст.9 п.1 п.п.9                        в целом</t>
  </si>
  <si>
    <t>гл.2 ст.9 п.1 п.п.1   в целом</t>
  </si>
  <si>
    <t>гл.2 ст.9 п.1 п.п.14                           в целом</t>
  </si>
  <si>
    <t>гл.2 ст.9 п.1 п.п.19                                     в целом</t>
  </si>
  <si>
    <t>гл.2 ст.9 п.1 п.п.21                                  в целом</t>
  </si>
  <si>
    <t>Решение СД МО Тельмановское СП от 29.06.2010 №116"Об утверждении Устава  МО Тельмановское СП Тосненского района Ленинградской области", решение СД МО Тельмановское СП от 14.09.2010 № 131 "Об утвержднении новой редакции Положения о местной администрации МО Тельмановское СП", решение СД МО Тельмановское СД от 14.09.2010 г. № 134 "Об утверждении новой структуры МА МО ТСП ТР ЛО",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годов", решение СД МО Тельманоское СП от 11.07.2013 № 51 "Об утв.Перечней должностей и Положения о порядке формир ФОТ лиц, замещ должн в органах МСО МО ТСП ТР ЛО", решение СД от 05.12.2013 № 87 "О вненсении изменений в решение СД МО ТСП от 11.07.2013 г. № 51"решение СД МО Тельмановское СП от 11.07.2013 № 52 "Об организации деятельности СД МО Тельмановское СП ТР ЛО", решение СД МО Тельмановское СП от 28.10.2013 №83 "Об утвержд. кандидатуры депутата СД МО Тельмановское СП ТР ЛО, осущ-го свою деятельность на постоянной основе"</t>
  </si>
  <si>
    <t>Решение СД МО Тельмановское СП от 29.06.2010 №116"Об утверждении Устава  МО Тельмановское СП Тосненского района Ленинградской области"</t>
  </si>
  <si>
    <t>Плановый реестр расходных обязательств муниципального образования Тельмановское сельское поселение Тосненского района Ленинградской области на 2016-2018 годы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</si>
  <si>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</si>
  <si>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</si>
  <si>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</si>
  <si>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</si>
  <si>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</si>
  <si>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</si>
  <si>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</si>
  <si>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</si>
  <si>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</si>
  <si>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</si>
  <si>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1.3.1</t>
  </si>
  <si>
    <t>Осуществление первичного воинского учета на территории, где отсутствуют военные комиссариаты</t>
  </si>
  <si>
    <t>РП-В-0100</t>
  </si>
  <si>
    <t xml:space="preserve">
0203</t>
  </si>
  <si>
    <t xml:space="preserve">Пост от 14.04.2011 г. № 61 "Положение о секторе первичного воинского учета МА МО ТСП ТР ЛО" </t>
  </si>
  <si>
    <t>TABLENAME=UTBL_OBJ1000368|FIELDS=D_KA1,D_KA2|VALUES=3000060,3000601</t>
  </si>
  <si>
    <t>TABLENAME=UTBL_OBJ1000368|FIELDS=D_KA1,D_KA2|VALUES=3000060,3000615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</si>
  <si>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</si>
  <si>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</si>
  <si>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</si>
  <si>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</si>
  <si>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</si>
  <si>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</si>
  <si>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</si>
  <si>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</si>
  <si>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</si>
  <si>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</si>
  <si>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</si>
  <si>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</si>
  <si>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</si>
  <si>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TABLENAME=UTBL_OBJ1000368|FIELDS=D_KA1,D_KA2|VALUES=3000060,3000614</t>
  </si>
  <si>
    <t>TABLENAME=UTBL_OBJ1000368|FIELDS=D_KA1,D_KA2|VALUES=3000060,3000604</t>
  </si>
  <si>
    <t>1.3.2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</si>
  <si>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</si>
  <si>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</si>
  <si>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0104</t>
  </si>
  <si>
    <t>Средства депутатов</t>
  </si>
  <si>
    <t>РП-В-7000</t>
  </si>
  <si>
    <t>0104
0503
0801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</si>
  <si>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</si>
  <si>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</si>
  <si>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</si>
  <si>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</si>
  <si>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</si>
  <si>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</si>
  <si>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</si>
  <si>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</si>
  <si>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</si>
  <si>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</si>
  <si>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</si>
  <si>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</si>
  <si>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</si>
  <si>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</si>
  <si>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</si>
  <si>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</si>
  <si>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</si>
  <si>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</si>
  <si>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</si>
  <si>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</si>
  <si>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1.4.1.</t>
  </si>
  <si>
    <t>осуществление финансирования и софинансирования капитального ремонта жилых домов, находящихся в муниципальной собственности до 1 марта 2005 года</t>
  </si>
  <si>
    <t>РП-Г-0500</t>
  </si>
  <si>
    <t>Устав ТСП утв.решением СД от 29.06.2010 №116, пост от 26.05.2011 №96 "Об утв мун адрес прогр "Проведение кап ремонта многокв домов, распол в МО ТСП ТР ЛО на 2011 год"</t>
  </si>
  <si>
    <t>1.4.2.</t>
  </si>
  <si>
    <t>иные расходные обязательства за счет собственных доходов</t>
  </si>
  <si>
    <t>РП-Г-1000</t>
  </si>
  <si>
    <t xml:space="preserve">
1001
1003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</si>
  <si>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</si>
  <si>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</si>
  <si>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</si>
  <si>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</si>
  <si>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</si>
  <si>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</si>
  <si>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</si>
  <si>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</si>
  <si>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</si>
  <si>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</si>
  <si>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</si>
  <si>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</si>
  <si>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0801               0804</t>
  </si>
  <si>
    <t>0503              0409</t>
  </si>
  <si>
    <t>Устав ТСП утв.решением СД от 29.06.2010 №116, пост МА МО ТСП от 11.10.2013 № 225 "Об утвержд муниципальной программы"Развитие автомобильных дорог МО ТСП ТР ЛО в 2014-2016 годах"</t>
  </si>
  <si>
    <t>Устав ТСП утв.решением СД от 29.06.2010 №116, постановление МА МО ТСП от 11.10.2013 № 222 "Об утвержд. муниципальной программы "Газификация территории МО ТСП ТР ЛО в 2014-2016 годах"</t>
  </si>
  <si>
    <t>Устав ТСП утв.решением СД от 29.06.2010 №116, пост МА МО ТСП от 11.10.2013 № 226 "Об утверждении муниципальной программы"Безопасность в МО ТСП ТР ЛО в 2014-2016 годах"</t>
  </si>
  <si>
    <t>Устав ТСП утв.решением СД от 29.06.2010 №116,пост МА МО ТСП от 11.10.2013 г.№ 229 "Об утверждении муниципальной программы "Развитие культуры МО ТСР ТР ЛО в 2014-2016 годах"</t>
  </si>
  <si>
    <t>Устав ТСП утв.решением СД от 29.06.2010 №116, пост МА МО ТСП от 11.10.2013  №220 "Об утверждении муниципальной программы"Развитие физической культуры и спорта в МО ТСП ТР ЛО в 2014-2016 годах"</t>
  </si>
  <si>
    <t>Устав ТСП утв.решением СД от 29.06.2010 №116, пост МА МО ТСП от 11.10.2013 № 3 "Об утвержд муниципальной программы "Благоустройство территории МО ТСП ТР ЛО в 2014-2016 г."</t>
  </si>
  <si>
    <t>Устав МО ТСП  ТР ЛО утв.решением СД от 29.06.2010 №116</t>
  </si>
  <si>
    <t>отчетный  финансовый год
2014</t>
  </si>
  <si>
    <t>Устав ТСП утв.решением СД от 29.06.2010 №116, пост МА МО ТСП от 11.10.2013 № 221 "Об утверждении муниципальной программы "Развитие и поддержка малого и среднего предпринимательства в МО ТСП ТР ЛО в 2014-2016 годах"</t>
  </si>
  <si>
    <t xml:space="preserve">Устав ТСП утв.решением СД от 29.06.2010 №116,пост МА МО  ТСП от 11.10.2013  №229 "Об утверждении муниципальной программы"Развитие культуры  МО ТСП ТР ЛО в 2014-2016 годах" </t>
  </si>
  <si>
    <t xml:space="preserve">Устав ТСП утв.решением СД от 29.06.2010 №116,постМА МО ТСП ТР ЛО  от 11.10.2013 №223  "Об утверждении муниципальной программы "Энергосбережение и повышение энергоэффективности на территории МО ТСП ТР ЛО в 2014-2016 годах" </t>
  </si>
  <si>
    <t>Устав ТСП утв.решением СД от 29.06.2010 №116, решение СД от 11.07.2013 № 51"об утв.Перечней должностей и Положения о порядке формир ФОТ лиц, замещ должн в органах МСО МО ТСП ТР ЛО", решение СД от 05.12.2013 № 87 "О вненсении изменений в решение СД МО ТСП ТР ЛО № 51 от 11.07.2013", НК РФ</t>
  </si>
  <si>
    <t>1.3.3</t>
  </si>
  <si>
    <t xml:space="preserve">0103
0104
0111
0113          1001
</t>
  </si>
  <si>
    <t>0104        0106</t>
  </si>
  <si>
    <t>0104        0502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</si>
  <si>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</si>
  <si>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</si>
  <si>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</si>
  <si>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</si>
  <si>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</si>
  <si>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</si>
  <si>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</si>
  <si>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Устав ТСП утв.решением СД от 29.06.2010 №116, Решение СД МО ТСП от 08.12.2010 г.№ 153 "Об утверждении Порядка расходования средств,поступающих от нанимателей жилого помещения по договорам соц.найма или договору найма жилого помещения мунициального жилищного фондаза пользование жилым помещением"</t>
  </si>
  <si>
    <t xml:space="preserve"> </t>
  </si>
  <si>
    <t>Устав ТСП утв.решением СД от 29.06.2010 №116, пост от 14.01.2011 № 3 "Об утвержд долгср цел прогр "Благоустр нас пунктов МО ТСП ТР ЛО в 2011-2012 г.",пост от 07.12.2012 № 208 "Об утвержд долгср мун прогр "Благоустр и развитие терр-и МО ТСП ТР ЛО на  2013-2015 годы"</t>
  </si>
  <si>
    <t>отчетный  финансовый год
2012</t>
  </si>
  <si>
    <t>текущий финансовый год
2013г</t>
  </si>
  <si>
    <t>очередной финансовый год
2014г</t>
  </si>
  <si>
    <t>финансовый год +1
2015 г</t>
  </si>
  <si>
    <t>финансовый год +2
2016 г</t>
  </si>
  <si>
    <t>КОД</t>
  </si>
  <si>
    <t>Выделено по ассигнованиям</t>
  </si>
  <si>
    <t>Наименование полномочия, расходного обязательства</t>
  </si>
  <si>
    <t>КФСР</t>
  </si>
  <si>
    <t>КЦСР</t>
  </si>
  <si>
    <t>Доп. КР</t>
  </si>
  <si>
    <t>Доп. ЭК</t>
  </si>
  <si>
    <t>Доп. ФК</t>
  </si>
  <si>
    <t>КВФО</t>
  </si>
  <si>
    <t>2180100</t>
  </si>
  <si>
    <t>000</t>
  </si>
  <si>
    <t>1</t>
  </si>
  <si>
    <t>РП-А-0101</t>
  </si>
  <si>
    <t>оплата труда и начисление на нее</t>
  </si>
  <si>
    <t>0020800</t>
  </si>
  <si>
    <t>0020400</t>
  </si>
  <si>
    <t>РП-А-0102</t>
  </si>
  <si>
    <t>приобретение услуг</t>
  </si>
  <si>
    <t>0103</t>
  </si>
  <si>
    <t>0113</t>
  </si>
  <si>
    <t>7950005</t>
  </si>
  <si>
    <t>РП-А-0103</t>
  </si>
  <si>
    <t>поступление нефинансовых активов</t>
  </si>
  <si>
    <t>РП-А-0104</t>
  </si>
  <si>
    <t>иные расходы</t>
  </si>
  <si>
    <t>0920300</t>
  </si>
  <si>
    <t>РП-А-2001</t>
  </si>
  <si>
    <t>4409900</t>
  </si>
  <si>
    <t>РП-А-2002</t>
  </si>
  <si>
    <t>РП-А-2003</t>
  </si>
  <si>
    <t>РП-А-2004</t>
  </si>
  <si>
    <t>РП-Б-0800</t>
  </si>
  <si>
    <t>5210660</t>
  </si>
  <si>
    <t>060</t>
  </si>
  <si>
    <t>РП-Б-1000</t>
  </si>
  <si>
    <t>5210662</t>
  </si>
  <si>
    <t>062</t>
  </si>
  <si>
    <t>РП-Б-2500</t>
  </si>
  <si>
    <t>5210565</t>
  </si>
  <si>
    <t>065</t>
  </si>
  <si>
    <t>осуществление первичного воинского учета на территориях, где  отстутствуют военные комиссариаты</t>
  </si>
  <si>
    <t>0203</t>
  </si>
  <si>
    <t>0013600</t>
  </si>
  <si>
    <t>400</t>
  </si>
  <si>
    <t>осуществление отдельных государственных полномочий Ленинградской области в сфере административных правоотношений</t>
  </si>
  <si>
    <t>5210223</t>
  </si>
  <si>
    <t>013</t>
  </si>
  <si>
    <t>1001</t>
  </si>
  <si>
    <t>4910100</t>
  </si>
  <si>
    <t>1003</t>
  </si>
  <si>
    <t>5054800</t>
  </si>
  <si>
    <t>РП-А-1002</t>
  </si>
  <si>
    <t>3500200</t>
  </si>
  <si>
    <t>РП-А-3002</t>
  </si>
  <si>
    <t>6000100</t>
  </si>
  <si>
    <t>7950002</t>
  </si>
  <si>
    <t>РП-А-3003</t>
  </si>
  <si>
    <t>РП-А-1202</t>
  </si>
  <si>
    <t>6000200</t>
  </si>
  <si>
    <t>РП-А-2802</t>
  </si>
  <si>
    <t>6000500</t>
  </si>
  <si>
    <t>РП-А-2803</t>
  </si>
  <si>
    <t>РП-А-2302</t>
  </si>
  <si>
    <t>1105</t>
  </si>
  <si>
    <t>7950004</t>
  </si>
  <si>
    <t>РП-А-3902</t>
  </si>
  <si>
    <t>7950003</t>
  </si>
  <si>
    <t>РП-А-3904</t>
  </si>
  <si>
    <t>РМ-В-7003</t>
  </si>
  <si>
    <t>Средства депутата Хабарова И.Ф..</t>
  </si>
  <si>
    <t>5201503</t>
  </si>
  <si>
    <t>057</t>
  </si>
  <si>
    <t>РМ-В-7004</t>
  </si>
  <si>
    <t>Средства деп Захарова В.В.</t>
  </si>
  <si>
    <t>058</t>
  </si>
  <si>
    <t>РП-А-3903</t>
  </si>
  <si>
    <t>РП-А-0111</t>
  </si>
  <si>
    <t>резервный фонд</t>
  </si>
  <si>
    <t>0111</t>
  </si>
  <si>
    <t>0700500</t>
  </si>
  <si>
    <t>059</t>
  </si>
  <si>
    <t>РП-А-3004</t>
  </si>
  <si>
    <t>РП-А-1102</t>
  </si>
  <si>
    <t>3510500</t>
  </si>
  <si>
    <t>7950012</t>
  </si>
  <si>
    <t>РП-А-3702</t>
  </si>
  <si>
    <t>7950008</t>
  </si>
  <si>
    <t>7950009</t>
  </si>
  <si>
    <t>РП-А-1602</t>
  </si>
  <si>
    <t>7950006</t>
  </si>
  <si>
    <t>РП-А-2902</t>
  </si>
  <si>
    <t>3400400</t>
  </si>
  <si>
    <t>РП-В-7009</t>
  </si>
  <si>
    <t>Средства депутата Закина А.Л.</t>
  </si>
  <si>
    <t>098</t>
  </si>
  <si>
    <t>РП-Б-4300</t>
  </si>
  <si>
    <t>осуществление внешнего муниципального контроля</t>
  </si>
  <si>
    <t>0106</t>
  </si>
  <si>
    <t>5210664</t>
  </si>
  <si>
    <t>064</t>
  </si>
  <si>
    <t>0103,0104,0113</t>
  </si>
  <si>
    <t>0103,0104</t>
  </si>
  <si>
    <t>0103,0113</t>
  </si>
  <si>
    <t>1001,1003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</si>
  <si>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</si>
  <si>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</si>
  <si>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</si>
  <si>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</si>
  <si>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</si>
  <si>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</si>
  <si>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</si>
  <si>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</si>
  <si>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</si>
  <si>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</si>
  <si>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</si>
  <si>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</si>
  <si>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</si>
  <si>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</si>
  <si>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</si>
  <si>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</si>
  <si>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</si>
  <si>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</si>
  <si>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</si>
  <si>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</si>
  <si>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</si>
  <si>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</si>
  <si>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</si>
  <si>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</si>
  <si>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</si>
  <si>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</si>
  <si>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</si>
  <si>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</si>
  <si>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</si>
  <si>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</si>
  <si>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</si>
  <si>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</si>
  <si>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</si>
  <si>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</si>
  <si>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</si>
  <si>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</si>
  <si>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</si>
  <si>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</si>
  <si>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</si>
  <si>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</si>
  <si>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</si>
  <si>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</si>
  <si>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</si>
  <si>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</si>
  <si>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</si>
  <si>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</si>
  <si>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</si>
  <si>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</si>
  <si>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</si>
  <si>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</si>
  <si>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</si>
  <si>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</si>
  <si>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</si>
  <si>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</si>
  <si>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</si>
  <si>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</si>
  <si>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</si>
  <si>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</si>
  <si>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</si>
  <si>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</si>
  <si>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</si>
  <si>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</si>
  <si>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</si>
  <si>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</si>
  <si>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</si>
  <si>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</si>
  <si>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</si>
  <si>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</si>
  <si>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</si>
  <si>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</si>
  <si>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</si>
  <si>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</si>
  <si>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</si>
  <si>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</si>
  <si>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</si>
  <si>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</si>
  <si>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</si>
  <si>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</si>
  <si>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</si>
  <si>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</si>
  <si>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</si>
  <si>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</si>
  <si>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</si>
  <si>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</si>
  <si>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</si>
  <si>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</si>
  <si>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</si>
  <si>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</si>
  <si>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</si>
  <si>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</si>
  <si>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</si>
  <si>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</si>
  <si>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</si>
  <si>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</si>
  <si>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</si>
  <si>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</si>
  <si>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</si>
  <si>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</si>
  <si>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</si>
  <si>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</si>
  <si>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</si>
  <si>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</si>
  <si>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</si>
  <si>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</si>
  <si>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TABLENAME=UTBL_OBJ1000368|FIELDS=D_KA1,D_KA2|VALUES=3000121,3000604</t>
  </si>
  <si>
    <t>организация освещения улиц и установки указателей с названиями улиц и номерами домов</t>
  </si>
  <si>
    <t>РП-А-3000</t>
  </si>
  <si>
    <t xml:space="preserve">
0503</t>
  </si>
  <si>
    <t>гл.2 ст.9 п.1 п.п.21</t>
  </si>
  <si>
    <t>TABLENAME=UTBL_OBJ1000368|FIELDS=D_KA1,D_KA2|VALUES=3000122,3000601</t>
  </si>
  <si>
    <t>TABLENAME=UTBL_OBJ1000368|FIELDS=D_KA1,D_KA2|VALUES=3000122,3000615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</si>
  <si>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</si>
  <si>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</si>
  <si>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</si>
  <si>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</si>
  <si>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</si>
  <si>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</si>
  <si>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</si>
  <si>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</si>
  <si>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</si>
  <si>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</si>
  <si>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</si>
  <si>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</si>
  <si>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</si>
  <si>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</si>
  <si>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</si>
  <si>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</si>
  <si>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</si>
  <si>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</si>
  <si>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</si>
  <si>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</si>
  <si>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</si>
  <si>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</si>
  <si>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</si>
  <si>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</si>
  <si>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</si>
  <si>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</si>
  <si>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</si>
  <si>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</si>
  <si>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</si>
  <si>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</si>
  <si>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</si>
  <si>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</si>
  <si>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</si>
  <si>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</si>
  <si>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</si>
  <si>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</si>
  <si>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</si>
  <si>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</si>
  <si>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</si>
  <si>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</si>
  <si>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</si>
  <si>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</si>
  <si>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</si>
  <si>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</si>
  <si>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</si>
  <si>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</si>
  <si>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</si>
  <si>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</si>
  <si>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</si>
  <si>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обеспечение первичных мер пожарной безопасности в границах населенных пунктов поселения</t>
  </si>
  <si>
    <t>РП-А-1700</t>
  </si>
  <si>
    <t>0309</t>
  </si>
  <si>
    <t>гл.2 ст.9 п.1 п.п.9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</si>
  <si>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</si>
  <si>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</si>
  <si>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</si>
  <si>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</si>
  <si>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</si>
  <si>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</si>
  <si>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</si>
  <si>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</si>
  <si>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</si>
  <si>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</si>
  <si>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</si>
  <si>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</si>
  <si>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</si>
  <si>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</si>
  <si>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</si>
  <si>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</si>
  <si>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</si>
  <si>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</si>
  <si>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</si>
  <si>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</si>
  <si>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</si>
  <si>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</si>
  <si>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</si>
  <si>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</si>
  <si>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</si>
  <si>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</si>
  <si>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</si>
  <si>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</si>
  <si>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</si>
  <si>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</si>
  <si>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</si>
  <si>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</si>
  <si>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</si>
  <si>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</si>
  <si>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</si>
  <si>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</si>
  <si>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</si>
  <si>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</si>
  <si>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</si>
  <si>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</si>
  <si>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</si>
  <si>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</si>
  <si>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0801</t>
  </si>
  <si>
    <t>гл.2 ст.9 п.1 п.п.1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</si>
  <si>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</si>
  <si>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</si>
  <si>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</si>
  <si>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</si>
  <si>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</si>
  <si>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</si>
  <si>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</si>
  <si>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</si>
  <si>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</si>
  <si>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</si>
  <si>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</si>
  <si>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</si>
  <si>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</si>
  <si>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</si>
  <si>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</si>
  <si>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</si>
  <si>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</si>
  <si>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</si>
  <si>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</si>
  <si>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</si>
  <si>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</si>
  <si>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</si>
  <si>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</si>
  <si>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</si>
  <si>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Устав ТСП утв.решением СД от 29.06.2010 №116, пост от 14.01.2011 № 3 "Об утвержд долгср цел прогр "Благоустр нас пунктов МО ТСП ТР ЛО в 2011-2012 г.",пост от 07.12.2012 № 208 "Об утвержд долгср мун прогр "Благоустр и развитие терр-и МО ТСП ТР ЛО на  2013-</t>
  </si>
  <si>
    <t>отчетный  финансовый год
2013</t>
  </si>
  <si>
    <t>текущий финансовый год
2014г</t>
  </si>
  <si>
    <t>очередной финансовый год
2015г</t>
  </si>
  <si>
    <t>финансовый год +1
2016 г</t>
  </si>
  <si>
    <t>финансовый год +2
2017 г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</si>
  <si>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</si>
  <si>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</si>
  <si>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</si>
  <si>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</si>
  <si>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</si>
  <si>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</si>
  <si>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</si>
  <si>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</si>
  <si>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</si>
  <si>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</si>
  <si>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</si>
  <si>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</si>
  <si>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</si>
  <si>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</si>
  <si>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</si>
  <si>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</si>
  <si>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</si>
  <si>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</si>
  <si>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</si>
  <si>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</si>
  <si>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</si>
  <si>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</si>
  <si>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</si>
  <si>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</si>
  <si>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</si>
  <si>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</si>
  <si>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</si>
  <si>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</si>
  <si>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</si>
  <si>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</si>
  <si>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</si>
  <si>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</si>
  <si>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</si>
  <si>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</si>
  <si>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</si>
  <si>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</si>
  <si>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</si>
  <si>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</si>
  <si>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</si>
  <si>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 xml:space="preserve">0104
0106
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</si>
  <si>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</si>
  <si>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</si>
  <si>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</si>
  <si>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</si>
  <si>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</si>
  <si>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</si>
  <si>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</si>
  <si>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</si>
  <si>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</si>
  <si>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</si>
  <si>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</si>
  <si>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</si>
  <si>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</si>
  <si>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</si>
  <si>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</si>
  <si>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</si>
  <si>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</si>
  <si>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</si>
  <si>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</si>
  <si>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</si>
  <si>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</si>
  <si>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</si>
  <si>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</si>
  <si>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</si>
  <si>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</si>
  <si>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</si>
  <si>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</si>
  <si>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</si>
  <si>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</si>
  <si>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</si>
  <si>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гл.2 ст.9 п.1 п.п.14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</si>
  <si>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</si>
  <si>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</si>
  <si>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</si>
  <si>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</si>
  <si>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</si>
  <si>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</si>
  <si>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</si>
  <si>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</si>
  <si>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</si>
  <si>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</si>
  <si>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</si>
  <si>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</si>
  <si>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</si>
  <si>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</si>
  <si>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</si>
  <si>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</si>
  <si>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</si>
  <si>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</si>
  <si>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</si>
  <si>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</si>
  <si>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</si>
  <si>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</si>
  <si>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</si>
  <si>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</si>
  <si>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</si>
  <si>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</si>
  <si>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</si>
  <si>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</si>
  <si>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</si>
  <si>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</si>
  <si>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</si>
  <si>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</si>
  <si>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</si>
  <si>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</si>
  <si>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</si>
  <si>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</si>
  <si>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0501</t>
  </si>
  <si>
    <t>Устав ТСП утв.решением СД от 29.06.2010 №116</t>
  </si>
  <si>
    <t>гл.2 ст.9 п.1 п.п.4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</si>
  <si>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</si>
  <si>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</si>
  <si>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</si>
  <si>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</si>
  <si>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</si>
  <si>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</si>
  <si>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</si>
  <si>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</si>
  <si>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</si>
  <si>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</si>
  <si>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</si>
  <si>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</si>
  <si>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</si>
  <si>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</si>
  <si>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</si>
  <si>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</si>
  <si>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</si>
  <si>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</si>
  <si>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</si>
  <si>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</si>
  <si>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</si>
  <si>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</si>
  <si>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</si>
  <si>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</si>
  <si>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</si>
  <si>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</si>
  <si>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</si>
  <si>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</si>
  <si>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</si>
  <si>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</si>
  <si>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</si>
  <si>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</si>
  <si>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</si>
  <si>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</si>
  <si>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</si>
  <si>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</si>
  <si>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</si>
  <si>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</si>
  <si>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</si>
  <si>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</si>
  <si>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</si>
  <si>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</si>
  <si>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</si>
  <si>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</si>
  <si>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</si>
  <si>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</si>
  <si>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</si>
  <si>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</si>
  <si>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</si>
  <si>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</si>
  <si>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</si>
  <si>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</si>
  <si>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</si>
  <si>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</si>
  <si>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</si>
  <si>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</si>
  <si>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</si>
  <si>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</si>
  <si>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</si>
  <si>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</si>
  <si>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</si>
  <si>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</si>
  <si>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текущий финансовый год
2015г</t>
  </si>
  <si>
    <t>очередной финансовый год
2016г</t>
  </si>
  <si>
    <t>финансовый год +1
2017 г</t>
  </si>
  <si>
    <t>финансовый год +2
2018 г</t>
  </si>
  <si>
    <t xml:space="preserve">0104
</t>
  </si>
  <si>
    <t xml:space="preserve">Решение СД МО Тельмановское СП от 23.12.2014 № 134 "О бюджете МО Тельмановское СП Тосненского района Лениниградской области на 2015 год и плановый период 2016-2017 годов", Пост от 14.04.2011 г. № 61 "Положение о секторе первичного воинского учета МА МО ТСП ТР ЛО" </t>
  </si>
  <si>
    <t>01.01.2015 -31.12.2015</t>
  </si>
  <si>
    <t>Плановый реестр расходных обязательств муниципального образования Тельмановское сельское поселение Тосненского района Ленинградской области на 2016-2018 годы (на 01.05.2015)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</si>
  <si>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</si>
  <si>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</si>
  <si>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</si>
  <si>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</si>
  <si>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</si>
  <si>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</si>
  <si>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</si>
  <si>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</si>
  <si>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</si>
  <si>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</si>
  <si>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</si>
  <si>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</si>
  <si>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</si>
  <si>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</si>
  <si>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</si>
  <si>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</si>
  <si>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</si>
  <si>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</si>
  <si>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</si>
  <si>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</si>
  <si>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</si>
  <si>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</si>
  <si>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</si>
  <si>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</si>
  <si>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</si>
  <si>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</si>
  <si>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</si>
  <si>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</si>
  <si>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</si>
  <si>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</si>
  <si>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</si>
  <si>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</si>
  <si>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</si>
  <si>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</si>
  <si>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</si>
  <si>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</si>
  <si>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</si>
  <si>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</si>
  <si>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</si>
  <si>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</si>
  <si>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</si>
  <si>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</si>
  <si>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</si>
  <si>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</si>
  <si>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</si>
  <si>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</si>
  <si>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</si>
  <si>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</si>
  <si>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</si>
  <si>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</si>
  <si>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</si>
  <si>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</si>
  <si>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</si>
  <si>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</si>
  <si>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</si>
  <si>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</si>
  <si>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</si>
  <si>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</si>
  <si>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</si>
  <si>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</si>
  <si>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</si>
  <si>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</si>
  <si>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</si>
  <si>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</si>
  <si>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</si>
  <si>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</si>
  <si>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</si>
  <si>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</si>
  <si>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</si>
  <si>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</si>
  <si>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</si>
  <si>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</si>
  <si>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</si>
  <si>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</si>
  <si>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</si>
  <si>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</si>
  <si>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</si>
  <si>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</si>
  <si>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</si>
  <si>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</si>
  <si>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</si>
  <si>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</si>
  <si>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</si>
  <si>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</si>
  <si>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</si>
  <si>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</si>
  <si>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</si>
  <si>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</si>
  <si>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</si>
  <si>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</si>
  <si>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</si>
  <si>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</si>
  <si>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</si>
  <si>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</si>
  <si>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</si>
  <si>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</si>
  <si>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</si>
  <si>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</si>
  <si>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</si>
  <si>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</si>
  <si>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</si>
  <si>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</si>
  <si>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</si>
  <si>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</si>
  <si>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</si>
  <si>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</si>
  <si>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</si>
  <si>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</si>
  <si>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</si>
  <si>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</si>
  <si>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</si>
  <si>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</si>
  <si>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</si>
  <si>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</si>
  <si>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</si>
  <si>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</si>
  <si>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</si>
  <si>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</si>
  <si>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</si>
  <si>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</si>
  <si>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</si>
  <si>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</si>
  <si>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</si>
  <si>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</si>
  <si>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</si>
  <si>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</si>
  <si>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</si>
  <si>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</si>
  <si>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</si>
  <si>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</si>
  <si>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</si>
  <si>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</si>
  <si>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 xml:space="preserve">0104        0501        0502  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</si>
  <si>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</si>
  <si>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</si>
  <si>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</si>
  <si>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</si>
  <si>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</si>
  <si>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</si>
  <si>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</si>
  <si>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</si>
  <si>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</si>
  <si>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</si>
  <si>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</si>
  <si>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</si>
  <si>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</si>
  <si>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</si>
  <si>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</si>
  <si>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</si>
  <si>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</si>
  <si>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</si>
  <si>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</si>
  <si>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</si>
  <si>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</si>
  <si>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</si>
  <si>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</si>
  <si>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</si>
  <si>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</si>
  <si>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</si>
  <si>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</si>
  <si>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</si>
  <si>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</si>
  <si>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</si>
  <si>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</si>
  <si>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</si>
  <si>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</si>
  <si>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</si>
  <si>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</si>
  <si>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</si>
  <si>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</si>
  <si>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</si>
  <si>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</si>
  <si>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</si>
  <si>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</si>
  <si>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</si>
  <si>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</si>
  <si>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</si>
  <si>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</si>
  <si>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</si>
  <si>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</si>
  <si>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</si>
  <si>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</si>
  <si>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</si>
  <si>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</si>
  <si>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</si>
  <si>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</si>
  <si>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</si>
  <si>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</si>
  <si>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</si>
  <si>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</si>
  <si>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</si>
  <si>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</si>
  <si>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</si>
  <si>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</si>
  <si>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</si>
  <si>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</si>
  <si>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</si>
  <si>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</si>
  <si>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</si>
  <si>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</si>
  <si>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</si>
  <si>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</si>
  <si>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</si>
  <si>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</si>
  <si>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</si>
  <si>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</si>
  <si>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</si>
  <si>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</si>
  <si>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</si>
  <si>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</si>
  <si>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Реестров расходных обязательств МО Тельмановское сельское поселение Тосненского района Ленинградской области (на 01 января 2014 г.)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</si>
  <si>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</t>
  </si>
  <si>
    <t>РП-А-8200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</si>
  <si>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</si>
  <si>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</si>
  <si>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</si>
  <si>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</si>
  <si>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</si>
  <si>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Условно утвержденные расходы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</si>
  <si>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</si>
  <si>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</si>
  <si>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</si>
  <si>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</si>
  <si>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</si>
  <si>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</si>
  <si>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</si>
  <si>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</si>
  <si>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</si>
  <si>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</si>
  <si>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</si>
  <si>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</si>
  <si>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</si>
  <si>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</si>
  <si>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</si>
  <si>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</si>
  <si>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</si>
  <si>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</si>
  <si>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</si>
  <si>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</si>
  <si>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</si>
  <si>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</si>
  <si>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</si>
  <si>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</si>
  <si>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</si>
  <si>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</si>
  <si>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</si>
  <si>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</si>
  <si>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</si>
  <si>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</si>
  <si>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</si>
  <si>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</si>
  <si>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</si>
  <si>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</si>
  <si>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</si>
  <si>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</si>
  <si>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</si>
  <si>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</si>
  <si>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</si>
  <si>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</si>
  <si>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</si>
  <si>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</si>
  <si>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</si>
  <si>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</si>
  <si>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</si>
  <si>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</si>
  <si>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</si>
  <si>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</si>
  <si>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 xml:space="preserve">
1105</t>
  </si>
  <si>
    <t>Устав ТСП утв.решением СД от 29.06.2010 №116, решение СД МО ТСП от 14.09.2010 № 131 "Об утверждении новой редакции Положения о местной администрации МО Тельмановское сельское поселение"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</si>
  <si>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</si>
  <si>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</si>
  <si>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</si>
  <si>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</si>
  <si>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</si>
  <si>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</si>
  <si>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</si>
  <si>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</si>
  <si>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</si>
  <si>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</si>
  <si>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</si>
  <si>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</si>
  <si>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</si>
  <si>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</si>
  <si>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</si>
  <si>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</si>
  <si>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</si>
  <si>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</si>
  <si>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</si>
  <si>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</si>
  <si>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</si>
  <si>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</si>
  <si>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</si>
  <si>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</si>
  <si>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</si>
  <si>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</si>
  <si>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</si>
  <si>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организация и осуществление мероприятий по работе с детьми и молодежью в поселении</t>
  </si>
  <si>
    <t>РП-А-3900</t>
  </si>
  <si>
    <t>0707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</si>
  <si>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</si>
  <si>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</si>
  <si>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</si>
  <si>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</si>
  <si>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</si>
  <si>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</si>
  <si>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</si>
  <si>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</si>
  <si>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</si>
  <si>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</si>
  <si>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</si>
  <si>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</si>
  <si>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</si>
  <si>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</si>
  <si>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</si>
  <si>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</si>
  <si>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</si>
  <si>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</si>
  <si>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</si>
  <si>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</si>
  <si>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</si>
  <si>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</si>
  <si>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</si>
  <si>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</si>
  <si>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</si>
  <si>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</si>
  <si>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</si>
  <si>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</si>
  <si>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</si>
  <si>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</si>
  <si>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</si>
  <si>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РП-А-2900</t>
  </si>
  <si>
    <t>0412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</si>
  <si>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</si>
  <si>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</si>
  <si>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</si>
  <si>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</si>
  <si>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</si>
  <si>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</si>
  <si>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</si>
  <si>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</si>
  <si>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</si>
  <si>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</si>
  <si>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</si>
  <si>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</si>
  <si>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</si>
  <si>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</si>
  <si>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</si>
  <si>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</si>
  <si>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</si>
  <si>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</si>
  <si>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</si>
  <si>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</si>
  <si>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</si>
  <si>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</si>
  <si>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</si>
  <si>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</si>
  <si>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</si>
  <si>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</si>
  <si>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</si>
  <si>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</si>
  <si>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</si>
  <si>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</si>
  <si>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</si>
  <si>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</si>
  <si>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</si>
  <si>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</si>
  <si>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</si>
  <si>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</si>
  <si>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</si>
  <si>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</si>
  <si>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</si>
  <si>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</si>
  <si>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</si>
  <si>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</si>
  <si>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</si>
  <si>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</si>
  <si>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</si>
  <si>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</si>
  <si>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</si>
  <si>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</si>
  <si>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</si>
  <si>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</si>
  <si>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</si>
  <si>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 xml:space="preserve">    Федеральный закон от 06.10.2003№ 131-фз "Об общих принципах организации местного самоуправления в Российской Федерации" </t>
  </si>
  <si>
    <t xml:space="preserve">Федеральный закон от 05.04.2013 "О контрактной системе в сфере закупок товаров, работ, услуг для обеспечения государственных и муниципальных услуг"     </t>
  </si>
  <si>
    <t xml:space="preserve"> Федеральный закон от 06.10.1999 № 184-ФЗ  "Об общих принципахорганизации законодательных (представительных) и исполнительных органов государственной власти субъектов Российской Федерации"</t>
  </si>
  <si>
    <t xml:space="preserve">   Федеральный закон от 02.03.2007 № 25-фз  "О муниципальной службе в Российской Федерации"                       </t>
  </si>
  <si>
    <t>ст.34</t>
  </si>
  <si>
    <t>п.п.1 п.2 ч.3 ст.26</t>
  </si>
  <si>
    <t xml:space="preserve">Закон Ленинградской области от 11-03-2008 №14-оз "О правовом регулировании муниципальной службы в Ленинградской области" </t>
  </si>
  <si>
    <t>Постановление Правительства Ленинградской области от 31.03.2014 № 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</si>
  <si>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Постановление Правительства Ленинградской области от 31.03.2015 № 70 "Об установлении нормативов формирования расходов на 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Ленинградской области на 2015 год"</t>
  </si>
  <si>
    <t xml:space="preserve">01.06.2007 - не установлен    </t>
  </si>
  <si>
    <t xml:space="preserve"> 06.10.2003 - не установлен  </t>
  </si>
  <si>
    <t>01.01.2014 - не установлен</t>
  </si>
  <si>
    <t>18.10.1999 - не установлен</t>
  </si>
  <si>
    <t xml:space="preserve">ст.11     </t>
  </si>
  <si>
    <t xml:space="preserve"> п.1,2      </t>
  </si>
  <si>
    <t xml:space="preserve">                                                                                                                                        </t>
  </si>
  <si>
    <t xml:space="preserve">19.04.2008 - не установлен </t>
  </si>
  <si>
    <t xml:space="preserve">17.03.2015-31.12.2015  </t>
  </si>
  <si>
    <t xml:space="preserve">12.04.2014-31.12.2014  </t>
  </si>
  <si>
    <t>решение СД МО Тельмановское СД от 14.09.2010 г. № 134 "Об утверждении новой структуры МА МО ТСП ТР ЛО"</t>
  </si>
  <si>
    <t>решение СД МО Тельмановское СП от 14.09.2010 № 131 "Об утвержднении новой редакции Положения о местной администрации МО Тельмановское СП", решение СД МО Тельманоское СП от 11.07.2013 № 51 "Об утв.Перечней должностей и Положения о порядке формир ФОТ лиц, замещ должн в органах МСО МО ТСП ТР ЛО", решение СД МО Тельманоское СП от 11.07.2013 № 51 "Об утв.Перечней должностей и Положения о порядке формир ФОТ лиц, замещ должн в органах МСО МО ТСП ТР ЛО"</t>
  </si>
  <si>
    <t xml:space="preserve">в целом  </t>
  </si>
  <si>
    <t xml:space="preserve">                  0103
0104
0111
0113          1001
</t>
  </si>
  <si>
    <t>решение СД МО Тельмановское СП от 11.07.2013 № 52 "Об организации деятельности СД МО Тельмановское СП ТР ЛО", решение СД МО Тельмановское СП от 28.10.2013 №83 "Об утвержд. кандидатуры депутата СД МО Тельмановское СП ТР ЛО, осущ-го свою деятельность на постоянной основе", решение СД МО Тельмановское СП от 30.09.2013 г. № 63 «Об утверждении Положения о пенсии за выслугу лет, назначаемой лицам, замещавшим должности муниципальной службы муниципального образования Тосненского района Ленинградской области»</t>
  </si>
  <si>
    <t>Решение СД МО Тельмановское СП от 29.06.2010 №116"Об утверждении Устава  МО Тельмановское СП Тосненского района Ленинградской области", пост администрации МО ТСП "Об утверждении муниципальной программы"Развитие физической культуры и спорта в МО ТСП ТР ЛО в 2015-2019 годах"</t>
  </si>
  <si>
    <t>Решение СД МО Тельмановское СП от 29.06.2010 №116"Об утверждении Устава  МО Тельмановское СП Тосненского района Ленинградской области", пост администрации МО ТСП  "Об утвержд муниципальной программы "Благоустройство территории МО ТСП ТР ЛО в 2015-2019 г."</t>
  </si>
  <si>
    <t>Решение СД МО Тельмановское СП от 29.06.2010 №116"Об утверждении Устава  МО Тельмановское СП Тосненского района Ленинградской области", Решение СД МО ТСП от 08.12.2010 г.№ 153 "Об утверждении Порядка расходования средств,поступающих от нанимателей жилого помещения по договорам соц.найма или договору найма жилого помещения мунициального жилищного фонда"</t>
  </si>
  <si>
    <t>Решение СД МО Тельмановское СП от 29.06.2010 №116"Об утверждении Устава  МО Тельмановское СП Тосненского района Ленинградской области", пост администрации МО ТСП "Об утверждении муниципальной программы"Безопасность в МО ТСП ТР ЛО в 2015-2019 годах"</t>
  </si>
  <si>
    <t>Решение СД МО Тельмановское СП от 29.06.2010 №116"Об утверждении Устава  МО Тельмановское СП Тосненского района Ленинградской области", постановление администрации МО ТСП  "Об утверждении муниципальной программы "Газификация территории МО ТСП ТР ЛО в 2015-2019 годах"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</si>
  <si>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</t>
  </si>
  <si>
    <t>Решение СД МО Тельмановское СП от 29.06.2010 №116"Об утверждении Устава  МО Тельмановское СП Тосненского района Ленинградской области", пост администрации МО ТСП "Об утвержд муниципальной программы"Развитие автомобильных дорог МО ТСП ТР ЛО в 2015-2019 годах"</t>
  </si>
  <si>
    <t>Решение СД МО Тельмановское СП от 29.06.2010 №116"Об утверждении Устава  МО Тельмановское СП Тосненского района Ленинградской области", пост администрации МО ТСП от  "Об утверждении муниципальной программы"Безопасность в МО ТСП ТР ЛО в 2015-2019 годах"</t>
  </si>
  <si>
    <t>Решение СД МО Тельмановское СП от 29.06.2010 №116"Об утверждении Устава  МО Тельмановское СП Тосненского района Ленинградской области",пост администрации МО ТСП "Об утверждении муниципальной программы "Развитие культуры МО ТСР ТР ЛО в 2015-2019 годах"</t>
  </si>
  <si>
    <t>Решение СД МО Тельмановское СП от 29.06.2010 №116"Об утверждении Устава  МО Тельмановское СП Тосненского района Ленинградской области",пост админитсрации МО  ТСП "Об утверждении муниципальной программы"Развитие культуры  МО ТСП ТР ЛО в 2014-2016 годах"</t>
  </si>
  <si>
    <t>Решение СД МО Тельмановское СП от 29.06.2010 №116"Об утверждении Устава  МО Тельмановское СП Тосненского района Ленинградской области", пост администрации МО ТСП  "Об утверждении муниципальной программы "Развитие и поддержка малого и среднего предпринимательства в МО ТСП ТР ЛО в 2015-2019 годах"</t>
  </si>
  <si>
    <t>Устав ТСП утв.решением СД от 29.06.2010 №116,пост администрации МО ТСП ТР ЛО  "Об утверждении муниципальной программы "Энергосбережение и повышение энергоэффективности на территории МО ТСП ТР ЛО в 2015-2019 годах"</t>
  </si>
  <si>
    <t>Решение СД МО Тельмановское СП от 29.06.2010 №116"Об утверждении Устава  МО Тельмановское СП Тосненского района Ленинградской области", пост администрации  МО ТСП  "Об утверждении муниципальной программы"Безопасность в МО ТСП ТР ЛО в 2015-2019 годах"</t>
  </si>
  <si>
    <t>Решение СД МО Тельмановское СП от 29.06.2010 №116"Об утверждении Устава  МО Тельмановское СП Тосненского района Ленинградской области" , решение СД МО ТСП ТР ЛО от 30.09.2013 г. № 66 "Об утверждении Положения «Об административной комиссии муниципального образования Тельмановское сельское поселение Тосненского района Ленинградской области"</t>
  </si>
  <si>
    <t xml:space="preserve">Решение СД МО Тельмановское СП от 29.06.2010 №116"Об утверждении Устава  МО Тельмановское СП Тосненского района Ленинградской области" </t>
  </si>
  <si>
    <t>Решение СД МО Тельмановское СП от 29.06.2010 №116"Об утверждении Устава  МО Тельмановское СП Тосненского района Ленинградской области", решение СД МО ТСП от 14.09.2010 № 131 "Об утверждении новой редакции Положения о местной администрации МО Тельмановское сельское поселение", Решение СД МО Тельмановское СП от 19.12.2012 г. № 20 "Об осуществлении внешнего финасового контроля МО Тельмановское СП Тосненского района Ленинградской области"Соглашение опередаче части полномочий по исполнению бюджета МО Тельмановское СП, Соглашение по передаче части полномочий о решении вопросов местного значения межмуниципального характера в сфере архивного дела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</si>
</sst>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_ ;[Red]\-0\ "/>
    <numFmt numFmtId="174" formatCode="[$-FC19]d\ mmmm\ yyyy\ &quot;г.&quot;"/>
    <numFmt numFmtId="175" formatCode="000000"/>
    <numFmt numFmtId="176" formatCode="0000"/>
    <numFmt numFmtId="177" formatCode="#,##0.0"/>
    <numFmt numFmtId="178" formatCode="#,##0.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2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b/>
      <sz val="8"/>
      <color indexed="10"/>
      <name val="Times New Roman"/>
      <family val="1"/>
    </font>
    <font>
      <b/>
      <sz val="10"/>
      <name val="Arial Cyr"/>
      <family val="0"/>
    </font>
    <font>
      <sz val="8"/>
      <color indexed="10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7.5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0" xfId="33" applyFill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2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2" fontId="1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172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7" fillId="0" borderId="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0" xfId="33" applyFont="1" applyFill="1" applyBorder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0" fontId="2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33" applyFont="1" applyFill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0" borderId="11" xfId="0" applyNumberFormat="1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center" wrapText="1"/>
    </xf>
    <xf numFmtId="43" fontId="20" fillId="0" borderId="12" xfId="61" applyFon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wrapText="1"/>
    </xf>
    <xf numFmtId="2" fontId="0" fillId="0" borderId="14" xfId="0" applyNumberFormat="1" applyFont="1" applyBorder="1" applyAlignment="1">
      <alignment horizontal="right" wrapText="1"/>
    </xf>
    <xf numFmtId="49" fontId="0" fillId="0" borderId="14" xfId="0" applyNumberFormat="1" applyFont="1" applyBorder="1" applyAlignment="1">
      <alignment horizontal="left" wrapText="1"/>
    </xf>
    <xf numFmtId="43" fontId="0" fillId="0" borderId="14" xfId="61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left" wrapText="1"/>
    </xf>
    <xf numFmtId="2" fontId="0" fillId="0" borderId="16" xfId="0" applyNumberFormat="1" applyFont="1" applyBorder="1" applyAlignment="1">
      <alignment horizontal="right" wrapText="1"/>
    </xf>
    <xf numFmtId="49" fontId="0" fillId="0" borderId="16" xfId="0" applyNumberFormat="1" applyFont="1" applyBorder="1" applyAlignment="1">
      <alignment horizontal="left" wrapText="1"/>
    </xf>
    <xf numFmtId="43" fontId="0" fillId="0" borderId="16" xfId="61" applyFont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49" fontId="0" fillId="34" borderId="10" xfId="0" applyNumberFormat="1" applyFont="1" applyFill="1" applyBorder="1" applyAlignment="1">
      <alignment horizontal="left" wrapText="1"/>
    </xf>
    <xf numFmtId="2" fontId="0" fillId="34" borderId="10" xfId="0" applyNumberFormat="1" applyFont="1" applyFill="1" applyBorder="1" applyAlignment="1">
      <alignment horizontal="right" wrapText="1"/>
    </xf>
    <xf numFmtId="43" fontId="0" fillId="0" borderId="0" xfId="61" applyFont="1" applyAlignment="1">
      <alignment horizontal="left" wrapText="1"/>
    </xf>
    <xf numFmtId="49" fontId="0" fillId="35" borderId="10" xfId="0" applyNumberFormat="1" applyFont="1" applyFill="1" applyBorder="1" applyAlignment="1">
      <alignment horizontal="left" wrapText="1"/>
    </xf>
    <xf numFmtId="2" fontId="0" fillId="35" borderId="10" xfId="0" applyNumberFormat="1" applyFont="1" applyFill="1" applyBorder="1" applyAlignment="1">
      <alignment horizontal="right" wrapText="1"/>
    </xf>
    <xf numFmtId="49" fontId="0" fillId="36" borderId="10" xfId="0" applyNumberFormat="1" applyFont="1" applyFill="1" applyBorder="1" applyAlignment="1">
      <alignment horizontal="left" wrapText="1"/>
    </xf>
    <xf numFmtId="2" fontId="0" fillId="36" borderId="10" xfId="0" applyNumberFormat="1" applyFont="1" applyFill="1" applyBorder="1" applyAlignment="1">
      <alignment horizontal="right" wrapText="1"/>
    </xf>
    <xf numFmtId="49" fontId="0" fillId="37" borderId="10" xfId="0" applyNumberFormat="1" applyFont="1" applyFill="1" applyBorder="1" applyAlignment="1">
      <alignment horizontal="left" wrapText="1"/>
    </xf>
    <xf numFmtId="2" fontId="0" fillId="37" borderId="10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 horizontal="right" wrapText="1"/>
    </xf>
    <xf numFmtId="172" fontId="1" fillId="0" borderId="0" xfId="58" applyNumberFormat="1" applyFont="1" applyFill="1" applyAlignment="1">
      <alignment horizontal="right" vertical="center"/>
    </xf>
    <xf numFmtId="172" fontId="1" fillId="0" borderId="10" xfId="33" applyNumberFormat="1" applyFill="1" applyBorder="1" applyAlignment="1">
      <alignment horizontal="center" vertical="center"/>
      <protection/>
    </xf>
    <xf numFmtId="0" fontId="1" fillId="0" borderId="10" xfId="33" applyFont="1" applyFill="1" applyBorder="1">
      <alignment/>
      <protection/>
    </xf>
    <xf numFmtId="172" fontId="1" fillId="0" borderId="10" xfId="58" applyNumberFormat="1" applyFont="1" applyFill="1" applyBorder="1" applyAlignment="1">
      <alignment horizontal="right" vertical="center"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wrapText="1"/>
    </xf>
    <xf numFmtId="172" fontId="1" fillId="0" borderId="17" xfId="58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172" fontId="11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172" fontId="1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172" fontId="1" fillId="0" borderId="18" xfId="58" applyNumberFormat="1" applyFont="1" applyFill="1" applyBorder="1" applyAlignment="1">
      <alignment horizontal="right" vertical="center"/>
    </xf>
    <xf numFmtId="172" fontId="1" fillId="0" borderId="14" xfId="58" applyNumberFormat="1" applyFont="1" applyFill="1" applyBorder="1" applyAlignment="1">
      <alignment horizontal="right" vertical="center"/>
    </xf>
    <xf numFmtId="172" fontId="1" fillId="0" borderId="19" xfId="58" applyNumberFormat="1" applyFont="1" applyFill="1" applyBorder="1" applyAlignment="1">
      <alignment horizontal="right" vertical="center"/>
    </xf>
    <xf numFmtId="0" fontId="21" fillId="0" borderId="10" xfId="54" applyNumberFormat="1" applyFont="1" applyBorder="1" applyAlignment="1">
      <alignment vertical="top" wrapText="1"/>
      <protection/>
    </xf>
    <xf numFmtId="0" fontId="22" fillId="0" borderId="10" xfId="54" applyNumberFormat="1" applyFont="1" applyBorder="1" applyAlignment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2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2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38" borderId="10" xfId="54" applyNumberFormat="1" applyFont="1" applyFill="1" applyBorder="1" applyAlignment="1">
      <alignment vertical="top" wrapText="1"/>
      <protection/>
    </xf>
    <xf numFmtId="0" fontId="25" fillId="0" borderId="10" xfId="54" applyNumberFormat="1" applyFont="1" applyBorder="1" applyAlignment="1">
      <alignment vertical="top" wrapText="1"/>
      <protection/>
    </xf>
    <xf numFmtId="0" fontId="25" fillId="0" borderId="10" xfId="54" applyNumberFormat="1" applyFont="1" applyBorder="1" applyAlignment="1">
      <alignment horizontal="center" vertical="top" wrapText="1"/>
      <protection/>
    </xf>
    <xf numFmtId="0" fontId="22" fillId="38" borderId="10" xfId="54" applyNumberFormat="1" applyFont="1" applyFill="1" applyBorder="1" applyAlignment="1">
      <alignment horizontal="left" vertical="top" wrapText="1"/>
      <protection/>
    </xf>
    <xf numFmtId="0" fontId="22" fillId="38" borderId="10" xfId="54" applyNumberFormat="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10" xfId="54" applyNumberFormat="1" applyFont="1" applyFill="1" applyBorder="1" applyAlignment="1">
      <alignment horizontal="left" vertical="top" wrapText="1"/>
      <protection/>
    </xf>
    <xf numFmtId="0" fontId="22" fillId="0" borderId="10" xfId="54" applyNumberFormat="1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172" fontId="26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43" fontId="0" fillId="0" borderId="20" xfId="61" applyFont="1" applyBorder="1" applyAlignment="1">
      <alignment horizontal="center" vertical="center" wrapText="1"/>
    </xf>
    <xf numFmtId="43" fontId="0" fillId="0" borderId="21" xfId="61" applyFont="1" applyBorder="1" applyAlignment="1">
      <alignment horizontal="center" vertical="center" wrapText="1"/>
    </xf>
    <xf numFmtId="43" fontId="0" fillId="0" borderId="22" xfId="61" applyFont="1" applyBorder="1" applyAlignment="1">
      <alignment horizontal="center" vertical="center" wrapText="1"/>
    </xf>
    <xf numFmtId="43" fontId="0" fillId="0" borderId="23" xfId="61" applyFont="1" applyBorder="1" applyAlignment="1">
      <alignment horizontal="center" vertical="center" wrapText="1"/>
    </xf>
    <xf numFmtId="43" fontId="0" fillId="0" borderId="24" xfId="61" applyFont="1" applyBorder="1" applyAlignment="1">
      <alignment horizontal="center" vertical="center" wrapText="1"/>
    </xf>
    <xf numFmtId="43" fontId="0" fillId="0" borderId="25" xfId="6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9" xfId="0" applyNumberFormat="1" applyFont="1" applyFill="1" applyBorder="1" applyAlignment="1" applyProtection="1">
      <alignment horizontal="center" vertic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1"/>
  <sheetViews>
    <sheetView zoomScale="75" zoomScaleNormal="75" zoomScalePageLayoutView="0" workbookViewId="0" topLeftCell="I2">
      <selection activeCell="AW11" sqref="AW11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3" customWidth="1"/>
    <col min="4" max="4" width="37.75390625" style="3" customWidth="1"/>
    <col min="5" max="5" width="8.375" style="3" customWidth="1"/>
    <col min="6" max="6" width="13.00390625" style="3" customWidth="1"/>
    <col min="7" max="8" width="0" style="3" hidden="1" customWidth="1"/>
    <col min="9" max="9" width="13.125" style="3" bestFit="1" customWidth="1"/>
    <col min="10" max="10" width="10.25390625" style="3" customWidth="1"/>
    <col min="11" max="11" width="9.75390625" style="3" customWidth="1"/>
    <col min="12" max="12" width="0" style="3" hidden="1" customWidth="1"/>
    <col min="13" max="13" width="9.75390625" style="3" customWidth="1"/>
    <col min="14" max="14" width="12.00390625" style="3" customWidth="1"/>
    <col min="15" max="15" width="10.25390625" style="3" customWidth="1"/>
    <col min="16" max="16" width="0" style="3" hidden="1" customWidth="1"/>
    <col min="17" max="17" width="12.75390625" style="3" customWidth="1"/>
    <col min="18" max="18" width="12.375" style="3" customWidth="1"/>
    <col min="19" max="19" width="10.375" style="3" customWidth="1"/>
    <col min="20" max="21" width="0" style="3" hidden="1" customWidth="1"/>
    <col min="22" max="22" width="13.125" style="3" customWidth="1"/>
    <col min="23" max="23" width="10.75390625" style="3" customWidth="1"/>
    <col min="24" max="24" width="11.125" style="3" customWidth="1"/>
    <col min="25" max="25" width="10.875" style="35" customWidth="1"/>
    <col min="26" max="26" width="0" style="3" hidden="1" customWidth="1"/>
    <col min="27" max="27" width="11.00390625" style="35" customWidth="1"/>
    <col min="28" max="28" width="10.875" style="35" customWidth="1"/>
    <col min="29" max="29" width="10.875" style="3" customWidth="1"/>
    <col min="30" max="31" width="9.875" style="3" customWidth="1"/>
    <col min="32" max="48" width="0" style="3" hidden="1" customWidth="1"/>
    <col min="49" max="52" width="9.875" style="3" customWidth="1"/>
    <col min="53" max="16384" width="9.125" style="3" customWidth="1"/>
  </cols>
  <sheetData>
    <row r="1" spans="1:52" ht="409.5" customHeight="1" hidden="1">
      <c r="A1" s="1" t="s">
        <v>852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2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2"/>
      <c r="AB2" s="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853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1"/>
      <c r="AA3" s="2"/>
      <c r="AB3" s="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854</v>
      </c>
      <c r="B4" s="1"/>
      <c r="C4" s="101" t="s">
        <v>1079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98" t="s">
        <v>855</v>
      </c>
      <c r="D5" s="98"/>
      <c r="E5" s="98"/>
      <c r="F5" s="98" t="s">
        <v>856</v>
      </c>
      <c r="G5" s="98" t="s">
        <v>857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 t="s">
        <v>858</v>
      </c>
      <c r="U5" s="98"/>
      <c r="V5" s="98"/>
      <c r="W5" s="98"/>
      <c r="X5" s="98"/>
      <c r="Y5" s="98"/>
      <c r="Z5" s="98"/>
      <c r="AA5" s="98"/>
      <c r="AB5" s="98"/>
      <c r="AC5" s="98" t="s">
        <v>859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860</v>
      </c>
      <c r="B6" s="1"/>
      <c r="C6" s="98"/>
      <c r="D6" s="98"/>
      <c r="E6" s="98"/>
      <c r="F6" s="98"/>
      <c r="G6" s="98"/>
      <c r="H6" s="98" t="s">
        <v>869</v>
      </c>
      <c r="I6" s="98"/>
      <c r="J6" s="98"/>
      <c r="K6" s="98"/>
      <c r="L6" s="98" t="s">
        <v>870</v>
      </c>
      <c r="M6" s="98"/>
      <c r="N6" s="98"/>
      <c r="O6" s="98"/>
      <c r="P6" s="98" t="s">
        <v>871</v>
      </c>
      <c r="Q6" s="98"/>
      <c r="R6" s="98"/>
      <c r="S6" s="98"/>
      <c r="T6" s="98"/>
      <c r="U6" s="98" t="s">
        <v>342</v>
      </c>
      <c r="V6" s="98"/>
      <c r="W6" s="98"/>
      <c r="X6" s="98" t="s">
        <v>343</v>
      </c>
      <c r="Y6" s="99" t="s">
        <v>344</v>
      </c>
      <c r="Z6" s="98" t="s">
        <v>872</v>
      </c>
      <c r="AA6" s="98"/>
      <c r="AB6" s="98"/>
      <c r="AC6" s="98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873</v>
      </c>
      <c r="B7" s="1"/>
      <c r="C7" s="98"/>
      <c r="D7" s="98"/>
      <c r="E7" s="98"/>
      <c r="F7" s="98"/>
      <c r="G7" s="98"/>
      <c r="H7" s="4"/>
      <c r="I7" s="4" t="s">
        <v>874</v>
      </c>
      <c r="J7" s="4" t="s">
        <v>875</v>
      </c>
      <c r="K7" s="4" t="s">
        <v>876</v>
      </c>
      <c r="L7" s="4"/>
      <c r="M7" s="4" t="s">
        <v>874</v>
      </c>
      <c r="N7" s="4" t="s">
        <v>875</v>
      </c>
      <c r="O7" s="4" t="s">
        <v>876</v>
      </c>
      <c r="P7" s="4"/>
      <c r="Q7" s="4" t="s">
        <v>874</v>
      </c>
      <c r="R7" s="4" t="s">
        <v>875</v>
      </c>
      <c r="S7" s="4" t="s">
        <v>876</v>
      </c>
      <c r="T7" s="98"/>
      <c r="U7" s="4"/>
      <c r="V7" s="4" t="s">
        <v>877</v>
      </c>
      <c r="W7" s="4" t="s">
        <v>878</v>
      </c>
      <c r="X7" s="98"/>
      <c r="Y7" s="99"/>
      <c r="Z7" s="4"/>
      <c r="AA7" s="5" t="s">
        <v>345</v>
      </c>
      <c r="AB7" s="5" t="s">
        <v>346</v>
      </c>
      <c r="AC7" s="98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879</v>
      </c>
      <c r="B8" s="6"/>
      <c r="C8" s="4" t="s">
        <v>880</v>
      </c>
      <c r="D8" s="4" t="s">
        <v>881</v>
      </c>
      <c r="E8" s="4" t="s">
        <v>882</v>
      </c>
      <c r="F8" s="4" t="s">
        <v>883</v>
      </c>
      <c r="G8" s="4"/>
      <c r="H8" s="4"/>
      <c r="I8" s="4" t="s">
        <v>884</v>
      </c>
      <c r="J8" s="4" t="s">
        <v>885</v>
      </c>
      <c r="K8" s="4" t="s">
        <v>886</v>
      </c>
      <c r="L8" s="4"/>
      <c r="M8" s="4" t="s">
        <v>887</v>
      </c>
      <c r="N8" s="4" t="s">
        <v>888</v>
      </c>
      <c r="O8" s="4" t="s">
        <v>889</v>
      </c>
      <c r="P8" s="4"/>
      <c r="Q8" s="4" t="s">
        <v>890</v>
      </c>
      <c r="R8" s="4" t="s">
        <v>891</v>
      </c>
      <c r="S8" s="4" t="s">
        <v>892</v>
      </c>
      <c r="T8" s="4"/>
      <c r="U8" s="4"/>
      <c r="V8" s="4" t="s">
        <v>893</v>
      </c>
      <c r="W8" s="4" t="s">
        <v>894</v>
      </c>
      <c r="X8" s="4" t="s">
        <v>895</v>
      </c>
      <c r="Y8" s="5" t="s">
        <v>896</v>
      </c>
      <c r="Z8" s="4"/>
      <c r="AA8" s="5" t="s">
        <v>897</v>
      </c>
      <c r="AB8" s="5" t="s">
        <v>898</v>
      </c>
      <c r="AC8" s="4" t="s">
        <v>899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900</v>
      </c>
      <c r="B9" s="7"/>
      <c r="C9" s="8" t="s">
        <v>901</v>
      </c>
      <c r="D9" s="9" t="s">
        <v>902</v>
      </c>
      <c r="E9" s="10" t="s">
        <v>903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>
        <f>V10+V54+V56+V60</f>
        <v>38389.09999999999</v>
      </c>
      <c r="W9" s="12">
        <f>W10+W54+W56+W60</f>
        <v>26173.913999999997</v>
      </c>
      <c r="X9" s="12">
        <f>X10+X54+X56+X60</f>
        <v>89690.99099999998</v>
      </c>
      <c r="Y9" s="12">
        <f>Y10+Y54+Y56+Y60-0.1</f>
        <v>69983.073</v>
      </c>
      <c r="Z9" s="13">
        <f>Z10+Z54+Z57+Z60</f>
        <v>0</v>
      </c>
      <c r="AA9" s="12">
        <f>AA10+AA54+AA56+AA60-0.1</f>
        <v>72195.909</v>
      </c>
      <c r="AB9" s="12">
        <f>AB10+AB54+AB56+AB60+AB63</f>
        <v>73707.454</v>
      </c>
      <c r="AC9" s="11"/>
      <c r="AD9" s="1"/>
      <c r="AE9" s="1"/>
      <c r="AF9" s="1" t="s">
        <v>904</v>
      </c>
      <c r="AG9" s="1" t="s">
        <v>905</v>
      </c>
      <c r="AH9" s="1" t="s">
        <v>906</v>
      </c>
      <c r="AI9" s="1" t="s">
        <v>907</v>
      </c>
      <c r="AJ9" s="1" t="s">
        <v>908</v>
      </c>
      <c r="AK9" s="1" t="s">
        <v>909</v>
      </c>
      <c r="AL9" s="1" t="s">
        <v>910</v>
      </c>
      <c r="AM9" s="1" t="s">
        <v>911</v>
      </c>
      <c r="AN9" s="1" t="s">
        <v>912</v>
      </c>
      <c r="AO9" s="1" t="s">
        <v>151</v>
      </c>
      <c r="AP9" s="1" t="s">
        <v>152</v>
      </c>
      <c r="AQ9" s="1" t="s">
        <v>153</v>
      </c>
      <c r="AR9" s="1" t="s">
        <v>154</v>
      </c>
      <c r="AS9" s="1" t="s">
        <v>155</v>
      </c>
      <c r="AT9" s="1" t="s">
        <v>156</v>
      </c>
      <c r="AU9" s="1" t="s">
        <v>157</v>
      </c>
      <c r="AV9" s="1" t="s">
        <v>158</v>
      </c>
      <c r="AW9" s="1"/>
      <c r="AX9" s="1"/>
      <c r="AY9" s="1"/>
      <c r="AZ9" s="1"/>
    </row>
    <row r="10" spans="1:52" ht="88.5" customHeight="1">
      <c r="A10" s="1" t="s">
        <v>159</v>
      </c>
      <c r="B10" s="14"/>
      <c r="C10" s="8" t="s">
        <v>160</v>
      </c>
      <c r="D10" s="15" t="s">
        <v>161</v>
      </c>
      <c r="E10" s="16" t="s">
        <v>162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>
        <f>V11+V20+V21+V22+V27+V30+V33+V38+V39+V40+V47+V49+V26</f>
        <v>35847.399999999994</v>
      </c>
      <c r="W10" s="12">
        <f>SUM(W11:W53)</f>
        <v>24528.506</v>
      </c>
      <c r="X10" s="12">
        <f>SUM(X11:X53)</f>
        <v>88778.94299999998</v>
      </c>
      <c r="Y10" s="17">
        <f>SUM(Y11:Y53)</f>
        <v>68647.459</v>
      </c>
      <c r="Z10" s="13">
        <f>SUM(Z11:Z51)</f>
        <v>0</v>
      </c>
      <c r="AA10" s="17">
        <f>SUM(AA11:AA53)</f>
        <v>71477.295</v>
      </c>
      <c r="AB10" s="17">
        <f>SUM(AB11:AB53)</f>
        <v>72988.73999999999</v>
      </c>
      <c r="AC10" s="11"/>
      <c r="AD10" s="1"/>
      <c r="AE10" s="1"/>
      <c r="AF10" s="1" t="s">
        <v>163</v>
      </c>
      <c r="AG10" s="1" t="s">
        <v>164</v>
      </c>
      <c r="AH10" s="1" t="s">
        <v>165</v>
      </c>
      <c r="AI10" s="1" t="s">
        <v>166</v>
      </c>
      <c r="AJ10" s="1" t="s">
        <v>167</v>
      </c>
      <c r="AK10" s="1" t="s">
        <v>168</v>
      </c>
      <c r="AL10" s="1" t="s">
        <v>169</v>
      </c>
      <c r="AM10" s="1" t="s">
        <v>170</v>
      </c>
      <c r="AN10" s="1" t="s">
        <v>171</v>
      </c>
      <c r="AO10" s="1" t="s">
        <v>172</v>
      </c>
      <c r="AP10" s="1" t="s">
        <v>173</v>
      </c>
      <c r="AQ10" s="1" t="s">
        <v>174</v>
      </c>
      <c r="AR10" s="1" t="s">
        <v>175</v>
      </c>
      <c r="AS10" s="1" t="s">
        <v>176</v>
      </c>
      <c r="AT10" s="1" t="s">
        <v>177</v>
      </c>
      <c r="AU10" s="1" t="s">
        <v>178</v>
      </c>
      <c r="AV10" s="1" t="s">
        <v>179</v>
      </c>
      <c r="AW10" s="1"/>
      <c r="AX10" s="1"/>
      <c r="AY10" s="1"/>
      <c r="AZ10" s="1"/>
    </row>
    <row r="11" spans="1:52" ht="229.5" customHeight="1">
      <c r="A11" s="1"/>
      <c r="B11" s="14"/>
      <c r="C11" s="8" t="s">
        <v>180</v>
      </c>
      <c r="D11" s="18" t="s">
        <v>181</v>
      </c>
      <c r="E11" s="19" t="s">
        <v>182</v>
      </c>
      <c r="F11" s="20" t="s">
        <v>329</v>
      </c>
      <c r="G11" s="11"/>
      <c r="H11" s="11"/>
      <c r="I11" s="21" t="s">
        <v>183</v>
      </c>
      <c r="J11" s="20" t="s">
        <v>184</v>
      </c>
      <c r="K11" s="22">
        <v>38718</v>
      </c>
      <c r="L11" s="11"/>
      <c r="M11" s="11"/>
      <c r="N11" s="11"/>
      <c r="O11" s="11"/>
      <c r="P11" s="11"/>
      <c r="Q11" s="21" t="s">
        <v>327</v>
      </c>
      <c r="R11" s="23" t="s">
        <v>185</v>
      </c>
      <c r="S11" s="24" t="s">
        <v>186</v>
      </c>
      <c r="T11" s="11"/>
      <c r="U11" s="11"/>
      <c r="V11" s="12">
        <f>11807.7-63</f>
        <v>11744.7</v>
      </c>
      <c r="W11" s="12">
        <v>10632.977</v>
      </c>
      <c r="X11" s="12">
        <v>11962.8</v>
      </c>
      <c r="Y11" s="17">
        <v>15225.4</v>
      </c>
      <c r="Z11" s="13"/>
      <c r="AA11" s="17">
        <v>17814.6</v>
      </c>
      <c r="AB11" s="62">
        <v>20651.3</v>
      </c>
      <c r="AC11" s="11"/>
      <c r="AD11" s="1"/>
      <c r="AE11" s="1"/>
      <c r="AF11" s="1" t="s">
        <v>1002</v>
      </c>
      <c r="AG11" s="1" t="s">
        <v>1003</v>
      </c>
      <c r="AH11" s="1" t="s">
        <v>1004</v>
      </c>
      <c r="AI11" s="1" t="s">
        <v>1005</v>
      </c>
      <c r="AJ11" s="1" t="s">
        <v>1006</v>
      </c>
      <c r="AK11" s="1" t="s">
        <v>1007</v>
      </c>
      <c r="AL11" s="1" t="s">
        <v>1008</v>
      </c>
      <c r="AM11" s="1" t="s">
        <v>1009</v>
      </c>
      <c r="AN11" s="1" t="s">
        <v>1010</v>
      </c>
      <c r="AO11" s="1" t="s">
        <v>1011</v>
      </c>
      <c r="AP11" s="1" t="s">
        <v>1012</v>
      </c>
      <c r="AQ11" s="1" t="s">
        <v>1013</v>
      </c>
      <c r="AR11" s="1" t="s">
        <v>1014</v>
      </c>
      <c r="AS11" s="1" t="s">
        <v>1015</v>
      </c>
      <c r="AT11" s="1" t="s">
        <v>1016</v>
      </c>
      <c r="AU11" s="1" t="s">
        <v>1017</v>
      </c>
      <c r="AV11" s="1" t="s">
        <v>1018</v>
      </c>
      <c r="AW11" s="1"/>
      <c r="AX11" s="1"/>
      <c r="AY11" s="1"/>
      <c r="AZ11" s="1"/>
    </row>
    <row r="12" spans="1:52" ht="34.5" customHeight="1" hidden="1">
      <c r="A12" s="1"/>
      <c r="B12" s="14"/>
      <c r="C12" s="8" t="s">
        <v>1019</v>
      </c>
      <c r="D12" s="18" t="s">
        <v>1020</v>
      </c>
      <c r="E12" s="19" t="s">
        <v>1021</v>
      </c>
      <c r="F12" s="2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2"/>
      <c r="X12" s="12"/>
      <c r="Y12" s="17"/>
      <c r="Z12" s="13"/>
      <c r="AA12" s="17"/>
      <c r="AB12" s="17"/>
      <c r="AC12" s="11"/>
      <c r="AD12" s="1"/>
      <c r="AE12" s="1"/>
      <c r="AF12" s="1" t="s">
        <v>1022</v>
      </c>
      <c r="AG12" s="1" t="s">
        <v>1023</v>
      </c>
      <c r="AH12" s="1" t="s">
        <v>1024</v>
      </c>
      <c r="AI12" s="1" t="s">
        <v>1025</v>
      </c>
      <c r="AJ12" s="1" t="s">
        <v>1026</v>
      </c>
      <c r="AK12" s="1" t="s">
        <v>1027</v>
      </c>
      <c r="AL12" s="1" t="s">
        <v>1028</v>
      </c>
      <c r="AM12" s="1" t="s">
        <v>1029</v>
      </c>
      <c r="AN12" s="1" t="s">
        <v>1030</v>
      </c>
      <c r="AO12" s="1" t="s">
        <v>1031</v>
      </c>
      <c r="AP12" s="1" t="s">
        <v>1032</v>
      </c>
      <c r="AQ12" s="1" t="s">
        <v>1033</v>
      </c>
      <c r="AR12" s="1" t="s">
        <v>1034</v>
      </c>
      <c r="AS12" s="1" t="s">
        <v>1035</v>
      </c>
      <c r="AT12" s="1" t="s">
        <v>1036</v>
      </c>
      <c r="AU12" s="1" t="s">
        <v>1037</v>
      </c>
      <c r="AV12" s="1" t="s">
        <v>1038</v>
      </c>
      <c r="AW12" s="1"/>
      <c r="AX12" s="1"/>
      <c r="AY12" s="1"/>
      <c r="AZ12" s="1"/>
    </row>
    <row r="13" spans="1:52" ht="193.5" customHeight="1" hidden="1">
      <c r="A13" s="1"/>
      <c r="B13" s="25"/>
      <c r="C13" s="8" t="s">
        <v>1039</v>
      </c>
      <c r="D13" s="18" t="s">
        <v>1040</v>
      </c>
      <c r="E13" s="19" t="s">
        <v>1041</v>
      </c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2"/>
      <c r="X13" s="12"/>
      <c r="Y13" s="17"/>
      <c r="Z13" s="13"/>
      <c r="AA13" s="17"/>
      <c r="AB13" s="17"/>
      <c r="AC13" s="11"/>
      <c r="AD13" s="1"/>
      <c r="AE13" s="1"/>
      <c r="AF13" s="1" t="s">
        <v>1042</v>
      </c>
      <c r="AG13" s="1" t="s">
        <v>1043</v>
      </c>
      <c r="AH13" s="1" t="s">
        <v>1044</v>
      </c>
      <c r="AI13" s="1" t="s">
        <v>1045</v>
      </c>
      <c r="AJ13" s="1" t="s">
        <v>1046</v>
      </c>
      <c r="AK13" s="1" t="s">
        <v>1047</v>
      </c>
      <c r="AL13" s="1" t="s">
        <v>1048</v>
      </c>
      <c r="AM13" s="1" t="s">
        <v>1049</v>
      </c>
      <c r="AN13" s="1" t="s">
        <v>1050</v>
      </c>
      <c r="AO13" s="1" t="s">
        <v>1051</v>
      </c>
      <c r="AP13" s="1" t="s">
        <v>1052</v>
      </c>
      <c r="AQ13" s="1" t="s">
        <v>1053</v>
      </c>
      <c r="AR13" s="1" t="s">
        <v>1054</v>
      </c>
      <c r="AS13" s="1" t="s">
        <v>1055</v>
      </c>
      <c r="AT13" s="1" t="s">
        <v>1056</v>
      </c>
      <c r="AU13" s="1" t="s">
        <v>1057</v>
      </c>
      <c r="AV13" s="1" t="s">
        <v>1058</v>
      </c>
      <c r="AW13" s="1"/>
      <c r="AX13" s="1"/>
      <c r="AY13" s="1"/>
      <c r="AZ13" s="1"/>
    </row>
    <row r="14" spans="1:52" ht="165" customHeight="1" hidden="1">
      <c r="A14" s="1"/>
      <c r="B14" s="25"/>
      <c r="C14" s="8" t="s">
        <v>1059</v>
      </c>
      <c r="D14" s="18" t="s">
        <v>1060</v>
      </c>
      <c r="E14" s="19" t="s">
        <v>1061</v>
      </c>
      <c r="F14" s="2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7"/>
      <c r="Z14" s="13"/>
      <c r="AA14" s="17"/>
      <c r="AB14" s="17"/>
      <c r="AC14" s="1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8.75" customHeight="1" hidden="1">
      <c r="A15" s="1"/>
      <c r="B15" s="25"/>
      <c r="C15" s="8" t="s">
        <v>1062</v>
      </c>
      <c r="D15" s="18" t="s">
        <v>1063</v>
      </c>
      <c r="E15" s="19" t="s">
        <v>1064</v>
      </c>
      <c r="F15" s="2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7"/>
      <c r="Z15" s="13"/>
      <c r="AA15" s="17"/>
      <c r="AB15" s="17"/>
      <c r="AC15" s="11"/>
      <c r="AD15" s="1"/>
      <c r="AE15" s="1"/>
      <c r="AF15" s="1" t="s">
        <v>1065</v>
      </c>
      <c r="AG15" s="1" t="s">
        <v>1066</v>
      </c>
      <c r="AH15" s="1" t="s">
        <v>1067</v>
      </c>
      <c r="AI15" s="1" t="s">
        <v>1068</v>
      </c>
      <c r="AJ15" s="1" t="s">
        <v>1069</v>
      </c>
      <c r="AK15" s="1" t="s">
        <v>1070</v>
      </c>
      <c r="AL15" s="1" t="s">
        <v>1071</v>
      </c>
      <c r="AM15" s="1" t="s">
        <v>1072</v>
      </c>
      <c r="AN15" s="1" t="s">
        <v>1073</v>
      </c>
      <c r="AO15" s="1" t="s">
        <v>1074</v>
      </c>
      <c r="AP15" s="1" t="s">
        <v>1075</v>
      </c>
      <c r="AQ15" s="1" t="s">
        <v>1076</v>
      </c>
      <c r="AR15" s="1" t="s">
        <v>1077</v>
      </c>
      <c r="AS15" s="1" t="s">
        <v>1078</v>
      </c>
      <c r="AT15" s="1" t="s">
        <v>729</v>
      </c>
      <c r="AU15" s="1" t="s">
        <v>730</v>
      </c>
      <c r="AV15" s="1" t="s">
        <v>731</v>
      </c>
      <c r="AW15" s="1"/>
      <c r="AX15" s="1"/>
      <c r="AY15" s="1"/>
      <c r="AZ15" s="1"/>
    </row>
    <row r="16" spans="1:52" ht="86.25" customHeight="1" hidden="1">
      <c r="A16" s="1"/>
      <c r="B16" s="14"/>
      <c r="C16" s="8" t="s">
        <v>732</v>
      </c>
      <c r="D16" s="18" t="s">
        <v>733</v>
      </c>
      <c r="E16" s="19" t="s">
        <v>734</v>
      </c>
      <c r="F16" s="2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7"/>
      <c r="Z16" s="13"/>
      <c r="AA16" s="17"/>
      <c r="AB16" s="17"/>
      <c r="AC16" s="11"/>
      <c r="AD16" s="1"/>
      <c r="AE16" s="1"/>
      <c r="AF16" s="1" t="s">
        <v>735</v>
      </c>
      <c r="AG16" s="1" t="s">
        <v>736</v>
      </c>
      <c r="AH16" s="1" t="s">
        <v>737</v>
      </c>
      <c r="AI16" s="1" t="s">
        <v>738</v>
      </c>
      <c r="AJ16" s="1" t="s">
        <v>739</v>
      </c>
      <c r="AK16" s="1" t="s">
        <v>740</v>
      </c>
      <c r="AL16" s="1" t="s">
        <v>741</v>
      </c>
      <c r="AM16" s="1" t="s">
        <v>742</v>
      </c>
      <c r="AN16" s="1" t="s">
        <v>743</v>
      </c>
      <c r="AO16" s="1" t="s">
        <v>744</v>
      </c>
      <c r="AP16" s="1" t="s">
        <v>745</v>
      </c>
      <c r="AQ16" s="1" t="s">
        <v>746</v>
      </c>
      <c r="AR16" s="1" t="s">
        <v>747</v>
      </c>
      <c r="AS16" s="1" t="s">
        <v>748</v>
      </c>
      <c r="AT16" s="1" t="s">
        <v>749</v>
      </c>
      <c r="AU16" s="1" t="s">
        <v>750</v>
      </c>
      <c r="AV16" s="1" t="s">
        <v>751</v>
      </c>
      <c r="AW16" s="1"/>
      <c r="AX16" s="1"/>
      <c r="AY16" s="1"/>
      <c r="AZ16" s="1"/>
    </row>
    <row r="17" spans="1:52" ht="115.5" customHeight="1" hidden="1">
      <c r="A17" s="1"/>
      <c r="B17" s="14"/>
      <c r="C17" s="8" t="s">
        <v>752</v>
      </c>
      <c r="D17" s="18" t="s">
        <v>753</v>
      </c>
      <c r="E17" s="19" t="s">
        <v>754</v>
      </c>
      <c r="F17" s="2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7"/>
      <c r="Z17" s="13"/>
      <c r="AA17" s="17"/>
      <c r="AB17" s="17"/>
      <c r="AC17" s="11"/>
      <c r="AD17" s="1"/>
      <c r="AE17" s="1"/>
      <c r="AF17" s="1" t="s">
        <v>755</v>
      </c>
      <c r="AG17" s="1" t="s">
        <v>756</v>
      </c>
      <c r="AH17" s="1" t="s">
        <v>757</v>
      </c>
      <c r="AI17" s="1" t="s">
        <v>758</v>
      </c>
      <c r="AJ17" s="1" t="s">
        <v>470</v>
      </c>
      <c r="AK17" s="1" t="s">
        <v>471</v>
      </c>
      <c r="AL17" s="1" t="s">
        <v>472</v>
      </c>
      <c r="AM17" s="1" t="s">
        <v>473</v>
      </c>
      <c r="AN17" s="1" t="s">
        <v>474</v>
      </c>
      <c r="AO17" s="1" t="s">
        <v>475</v>
      </c>
      <c r="AP17" s="1" t="s">
        <v>476</v>
      </c>
      <c r="AQ17" s="1" t="s">
        <v>477</v>
      </c>
      <c r="AR17" s="1" t="s">
        <v>478</v>
      </c>
      <c r="AS17" s="1" t="s">
        <v>479</v>
      </c>
      <c r="AT17" s="1" t="s">
        <v>480</v>
      </c>
      <c r="AU17" s="1" t="s">
        <v>481</v>
      </c>
      <c r="AV17" s="1" t="s">
        <v>482</v>
      </c>
      <c r="AW17" s="1"/>
      <c r="AX17" s="1"/>
      <c r="AY17" s="1"/>
      <c r="AZ17" s="1"/>
    </row>
    <row r="18" spans="1:52" ht="150" customHeight="1">
      <c r="A18" s="1"/>
      <c r="B18" s="14"/>
      <c r="C18" s="8" t="s">
        <v>483</v>
      </c>
      <c r="D18" s="18" t="s">
        <v>484</v>
      </c>
      <c r="E18" s="19" t="s">
        <v>485</v>
      </c>
      <c r="F18" s="20" t="s">
        <v>330</v>
      </c>
      <c r="G18" s="11"/>
      <c r="H18" s="11"/>
      <c r="I18" s="21" t="s">
        <v>183</v>
      </c>
      <c r="J18" s="20" t="s">
        <v>184</v>
      </c>
      <c r="K18" s="22">
        <v>38718</v>
      </c>
      <c r="L18" s="11"/>
      <c r="M18" s="11"/>
      <c r="N18" s="11"/>
      <c r="O18" s="11"/>
      <c r="P18" s="11"/>
      <c r="Q18" s="21" t="s">
        <v>1137</v>
      </c>
      <c r="R18" s="23" t="s">
        <v>658</v>
      </c>
      <c r="S18" s="24" t="s">
        <v>186</v>
      </c>
      <c r="T18" s="11"/>
      <c r="U18" s="11"/>
      <c r="V18" s="12"/>
      <c r="W18" s="12"/>
      <c r="X18" s="12">
        <v>500.5</v>
      </c>
      <c r="Y18" s="17">
        <v>534.1</v>
      </c>
      <c r="Z18" s="13"/>
      <c r="AA18" s="17">
        <v>99.3</v>
      </c>
      <c r="AB18" s="17"/>
      <c r="AC18" s="11"/>
      <c r="AD18" s="1"/>
      <c r="AE18" s="1"/>
      <c r="AF18" s="1" t="s">
        <v>486</v>
      </c>
      <c r="AG18" s="1" t="s">
        <v>487</v>
      </c>
      <c r="AH18" s="1" t="s">
        <v>488</v>
      </c>
      <c r="AI18" s="1" t="s">
        <v>489</v>
      </c>
      <c r="AJ18" s="1" t="s">
        <v>490</v>
      </c>
      <c r="AK18" s="1" t="s">
        <v>491</v>
      </c>
      <c r="AL18" s="1" t="s">
        <v>492</v>
      </c>
      <c r="AM18" s="1" t="s">
        <v>493</v>
      </c>
      <c r="AN18" s="1" t="s">
        <v>494</v>
      </c>
      <c r="AO18" s="1" t="s">
        <v>495</v>
      </c>
      <c r="AP18" s="1" t="s">
        <v>496</v>
      </c>
      <c r="AQ18" s="1" t="s">
        <v>497</v>
      </c>
      <c r="AR18" s="1" t="s">
        <v>498</v>
      </c>
      <c r="AS18" s="1" t="s">
        <v>769</v>
      </c>
      <c r="AT18" s="1" t="s">
        <v>770</v>
      </c>
      <c r="AU18" s="1" t="s">
        <v>771</v>
      </c>
      <c r="AV18" s="1" t="s">
        <v>772</v>
      </c>
      <c r="AW18" s="1"/>
      <c r="AX18" s="1"/>
      <c r="AY18" s="1"/>
      <c r="AZ18" s="1"/>
    </row>
    <row r="19" spans="1:52" ht="34.5" customHeight="1" hidden="1">
      <c r="A19" s="1"/>
      <c r="B19" s="14"/>
      <c r="C19" s="8" t="s">
        <v>773</v>
      </c>
      <c r="D19" s="18" t="s">
        <v>774</v>
      </c>
      <c r="E19" s="19" t="s">
        <v>775</v>
      </c>
      <c r="F19" s="2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2"/>
      <c r="X19" s="12"/>
      <c r="Y19" s="17"/>
      <c r="Z19" s="13"/>
      <c r="AA19" s="17"/>
      <c r="AB19" s="17"/>
      <c r="AC19" s="11"/>
      <c r="AD19" s="1"/>
      <c r="AE19" s="1"/>
      <c r="AF19" s="1" t="s">
        <v>776</v>
      </c>
      <c r="AG19" s="1" t="s">
        <v>777</v>
      </c>
      <c r="AH19" s="1" t="s">
        <v>778</v>
      </c>
      <c r="AI19" s="1" t="s">
        <v>779</v>
      </c>
      <c r="AJ19" s="1" t="s">
        <v>780</v>
      </c>
      <c r="AK19" s="1" t="s">
        <v>781</v>
      </c>
      <c r="AL19" s="1" t="s">
        <v>782</v>
      </c>
      <c r="AM19" s="1" t="s">
        <v>783</v>
      </c>
      <c r="AN19" s="1" t="s">
        <v>784</v>
      </c>
      <c r="AO19" s="1" t="s">
        <v>785</v>
      </c>
      <c r="AP19" s="1" t="s">
        <v>786</v>
      </c>
      <c r="AQ19" s="1" t="s">
        <v>787</v>
      </c>
      <c r="AR19" s="1" t="s">
        <v>788</v>
      </c>
      <c r="AS19" s="1" t="s">
        <v>789</v>
      </c>
      <c r="AT19" s="1" t="s">
        <v>790</v>
      </c>
      <c r="AU19" s="1" t="s">
        <v>791</v>
      </c>
      <c r="AV19" s="1" t="s">
        <v>792</v>
      </c>
      <c r="AW19" s="1"/>
      <c r="AX19" s="1"/>
      <c r="AY19" s="1"/>
      <c r="AZ19" s="1"/>
    </row>
    <row r="20" spans="1:52" ht="304.5" customHeight="1">
      <c r="A20" s="1"/>
      <c r="B20" s="14"/>
      <c r="C20" s="8" t="s">
        <v>1019</v>
      </c>
      <c r="D20" s="18" t="s">
        <v>794</v>
      </c>
      <c r="E20" s="19" t="s">
        <v>795</v>
      </c>
      <c r="F20" s="26" t="s">
        <v>796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1" t="s">
        <v>339</v>
      </c>
      <c r="R20" s="23" t="s">
        <v>798</v>
      </c>
      <c r="S20" s="24" t="s">
        <v>186</v>
      </c>
      <c r="T20" s="11"/>
      <c r="U20" s="11"/>
      <c r="V20" s="12">
        <f>462</f>
        <v>462</v>
      </c>
      <c r="W20" s="12"/>
      <c r="X20" s="12">
        <v>8049.275</v>
      </c>
      <c r="Y20" s="17">
        <f>420+8628</f>
        <v>9048</v>
      </c>
      <c r="Z20" s="13"/>
      <c r="AA20" s="17">
        <v>10564.9</v>
      </c>
      <c r="AB20" s="68">
        <v>10664.205</v>
      </c>
      <c r="AC20" s="11"/>
      <c r="AD20" s="1"/>
      <c r="AE20" s="1"/>
      <c r="AF20" s="1" t="s">
        <v>799</v>
      </c>
      <c r="AG20" s="1" t="s">
        <v>800</v>
      </c>
      <c r="AH20" s="1" t="s">
        <v>801</v>
      </c>
      <c r="AI20" s="1" t="s">
        <v>802</v>
      </c>
      <c r="AJ20" s="1" t="s">
        <v>803</v>
      </c>
      <c r="AK20" s="1" t="s">
        <v>804</v>
      </c>
      <c r="AL20" s="1" t="s">
        <v>805</v>
      </c>
      <c r="AM20" s="1" t="s">
        <v>806</v>
      </c>
      <c r="AN20" s="1" t="s">
        <v>807</v>
      </c>
      <c r="AO20" s="1" t="s">
        <v>808</v>
      </c>
      <c r="AP20" s="1" t="s">
        <v>809</v>
      </c>
      <c r="AQ20" s="1" t="s">
        <v>810</v>
      </c>
      <c r="AR20" s="1" t="s">
        <v>811</v>
      </c>
      <c r="AS20" s="1" t="s">
        <v>812</v>
      </c>
      <c r="AT20" s="1" t="s">
        <v>813</v>
      </c>
      <c r="AU20" s="1" t="s">
        <v>814</v>
      </c>
      <c r="AV20" s="1" t="s">
        <v>815</v>
      </c>
      <c r="AW20" s="1"/>
      <c r="AX20" s="1"/>
      <c r="AY20" s="1"/>
      <c r="AZ20" s="1"/>
    </row>
    <row r="21" spans="1:52" ht="191.25">
      <c r="A21" s="1"/>
      <c r="B21" s="25"/>
      <c r="C21" s="8" t="s">
        <v>1039</v>
      </c>
      <c r="D21" s="18" t="s">
        <v>817</v>
      </c>
      <c r="E21" s="19" t="s">
        <v>818</v>
      </c>
      <c r="F21" s="26" t="s">
        <v>331</v>
      </c>
      <c r="G21" s="11"/>
      <c r="H21" s="11"/>
      <c r="I21" s="21" t="s">
        <v>183</v>
      </c>
      <c r="J21" s="20" t="s">
        <v>184</v>
      </c>
      <c r="K21" s="22">
        <v>38718</v>
      </c>
      <c r="L21" s="11"/>
      <c r="M21" s="11"/>
      <c r="N21" s="11"/>
      <c r="O21" s="11"/>
      <c r="P21" s="11"/>
      <c r="Q21" s="21" t="s">
        <v>317</v>
      </c>
      <c r="R21" s="23" t="s">
        <v>340</v>
      </c>
      <c r="S21" s="24" t="s">
        <v>186</v>
      </c>
      <c r="T21" s="11"/>
      <c r="U21" s="11"/>
      <c r="V21" s="12">
        <f>74.9+107.6</f>
        <v>182.5</v>
      </c>
      <c r="W21" s="12">
        <v>132.115</v>
      </c>
      <c r="X21" s="12">
        <v>26454.7</v>
      </c>
      <c r="Y21" s="17">
        <v>1344.6</v>
      </c>
      <c r="Z21" s="13"/>
      <c r="AA21" s="17">
        <v>4085</v>
      </c>
      <c r="AB21" s="65">
        <v>85</v>
      </c>
      <c r="AC21" s="11"/>
      <c r="AD21" s="1"/>
      <c r="AE21" s="1"/>
      <c r="AF21" s="1" t="s">
        <v>820</v>
      </c>
      <c r="AG21" s="1" t="s">
        <v>821</v>
      </c>
      <c r="AH21" s="1" t="s">
        <v>822</v>
      </c>
      <c r="AI21" s="1" t="s">
        <v>823</v>
      </c>
      <c r="AJ21" s="1" t="s">
        <v>824</v>
      </c>
      <c r="AK21" s="1" t="s">
        <v>825</v>
      </c>
      <c r="AL21" s="1" t="s">
        <v>826</v>
      </c>
      <c r="AM21" s="1" t="s">
        <v>827</v>
      </c>
      <c r="AN21" s="1" t="s">
        <v>828</v>
      </c>
      <c r="AO21" s="1" t="s">
        <v>829</v>
      </c>
      <c r="AP21" s="1" t="s">
        <v>830</v>
      </c>
      <c r="AQ21" s="1" t="s">
        <v>99</v>
      </c>
      <c r="AR21" s="1" t="s">
        <v>100</v>
      </c>
      <c r="AS21" s="1" t="s">
        <v>101</v>
      </c>
      <c r="AT21" s="1" t="s">
        <v>102</v>
      </c>
      <c r="AU21" s="1" t="s">
        <v>103</v>
      </c>
      <c r="AV21" s="1" t="s">
        <v>104</v>
      </c>
      <c r="AW21" s="1"/>
      <c r="AX21" s="1"/>
      <c r="AY21" s="1"/>
      <c r="AZ21" s="1"/>
    </row>
    <row r="22" spans="1:52" ht="180">
      <c r="A22" s="1"/>
      <c r="B22" s="25"/>
      <c r="C22" s="8" t="s">
        <v>1059</v>
      </c>
      <c r="D22" s="18" t="s">
        <v>106</v>
      </c>
      <c r="E22" s="19" t="s">
        <v>107</v>
      </c>
      <c r="F22" s="26" t="s">
        <v>315</v>
      </c>
      <c r="G22" s="11"/>
      <c r="H22" s="11"/>
      <c r="I22" s="21" t="s">
        <v>183</v>
      </c>
      <c r="J22" s="20" t="s">
        <v>184</v>
      </c>
      <c r="K22" s="22">
        <v>38718</v>
      </c>
      <c r="L22" s="11"/>
      <c r="M22" s="11"/>
      <c r="N22" s="11"/>
      <c r="O22" s="11"/>
      <c r="P22" s="11"/>
      <c r="Q22" s="21" t="s">
        <v>316</v>
      </c>
      <c r="R22" s="23" t="s">
        <v>109</v>
      </c>
      <c r="S22" s="24" t="s">
        <v>186</v>
      </c>
      <c r="T22" s="11"/>
      <c r="U22" s="11"/>
      <c r="V22" s="12">
        <f>5653-50</f>
        <v>5603</v>
      </c>
      <c r="W22" s="12"/>
      <c r="X22" s="12">
        <v>3699.578</v>
      </c>
      <c r="Y22" s="17">
        <v>17447.29</v>
      </c>
      <c r="Z22" s="13"/>
      <c r="AA22" s="17">
        <v>11444.685</v>
      </c>
      <c r="AB22" s="62">
        <v>14038.547</v>
      </c>
      <c r="AC22" s="11"/>
      <c r="AD22" s="1"/>
      <c r="AE22" s="1"/>
      <c r="AF22" s="1" t="s">
        <v>110</v>
      </c>
      <c r="AG22" s="1" t="s">
        <v>111</v>
      </c>
      <c r="AH22" s="1" t="s">
        <v>112</v>
      </c>
      <c r="AI22" s="1" t="s">
        <v>113</v>
      </c>
      <c r="AJ22" s="1" t="s">
        <v>114</v>
      </c>
      <c r="AK22" s="1" t="s">
        <v>115</v>
      </c>
      <c r="AL22" s="1" t="s">
        <v>116</v>
      </c>
      <c r="AM22" s="1" t="s">
        <v>117</v>
      </c>
      <c r="AN22" s="1" t="s">
        <v>118</v>
      </c>
      <c r="AO22" s="1" t="s">
        <v>119</v>
      </c>
      <c r="AP22" s="1" t="s">
        <v>120</v>
      </c>
      <c r="AQ22" s="1" t="s">
        <v>121</v>
      </c>
      <c r="AR22" s="1" t="s">
        <v>122</v>
      </c>
      <c r="AS22" s="1" t="s">
        <v>123</v>
      </c>
      <c r="AT22" s="1" t="s">
        <v>124</v>
      </c>
      <c r="AU22" s="1" t="s">
        <v>125</v>
      </c>
      <c r="AV22" s="1" t="s">
        <v>126</v>
      </c>
      <c r="AW22" s="1"/>
      <c r="AX22" s="1"/>
      <c r="AY22" s="1"/>
      <c r="AZ22" s="1"/>
    </row>
    <row r="23" spans="1:52" ht="138.75" customHeight="1" hidden="1">
      <c r="A23" s="1"/>
      <c r="B23" s="25"/>
      <c r="C23" s="8" t="s">
        <v>127</v>
      </c>
      <c r="D23" s="18" t="s">
        <v>128</v>
      </c>
      <c r="E23" s="19" t="s">
        <v>129</v>
      </c>
      <c r="F23" s="26"/>
      <c r="G23" s="11"/>
      <c r="H23" s="11"/>
      <c r="I23" s="21"/>
      <c r="J23" s="20"/>
      <c r="K23" s="22"/>
      <c r="L23" s="11"/>
      <c r="M23" s="11"/>
      <c r="N23" s="11"/>
      <c r="O23" s="11"/>
      <c r="P23" s="11"/>
      <c r="Q23" s="21"/>
      <c r="R23" s="23"/>
      <c r="S23" s="24"/>
      <c r="T23" s="11"/>
      <c r="U23" s="11"/>
      <c r="V23" s="12"/>
      <c r="W23" s="12"/>
      <c r="X23" s="12"/>
      <c r="Y23" s="17"/>
      <c r="Z23" s="13"/>
      <c r="AA23" s="17"/>
      <c r="AB23" s="17"/>
      <c r="AC23" s="11"/>
      <c r="AD23" s="1"/>
      <c r="AE23" s="1"/>
      <c r="AF23" s="1" t="s">
        <v>130</v>
      </c>
      <c r="AG23" s="1" t="s">
        <v>131</v>
      </c>
      <c r="AH23" s="1" t="s">
        <v>132</v>
      </c>
      <c r="AI23" s="1" t="s">
        <v>133</v>
      </c>
      <c r="AJ23" s="1" t="s">
        <v>134</v>
      </c>
      <c r="AK23" s="1" t="s">
        <v>135</v>
      </c>
      <c r="AL23" s="1" t="s">
        <v>136</v>
      </c>
      <c r="AM23" s="1" t="s">
        <v>137</v>
      </c>
      <c r="AN23" s="1" t="s">
        <v>138</v>
      </c>
      <c r="AO23" s="1" t="s">
        <v>139</v>
      </c>
      <c r="AP23" s="1" t="s">
        <v>140</v>
      </c>
      <c r="AQ23" s="1" t="s">
        <v>141</v>
      </c>
      <c r="AR23" s="1" t="s">
        <v>142</v>
      </c>
      <c r="AS23" s="1" t="s">
        <v>143</v>
      </c>
      <c r="AT23" s="1" t="s">
        <v>144</v>
      </c>
      <c r="AU23" s="1" t="s">
        <v>145</v>
      </c>
      <c r="AV23" s="1" t="s">
        <v>146</v>
      </c>
      <c r="AW23" s="1"/>
      <c r="AX23" s="1"/>
      <c r="AY23" s="1"/>
      <c r="AZ23" s="1"/>
    </row>
    <row r="24" spans="1:52" ht="73.5" customHeight="1" hidden="1">
      <c r="A24" s="1"/>
      <c r="B24" s="25"/>
      <c r="C24" s="8" t="s">
        <v>147</v>
      </c>
      <c r="D24" s="18" t="s">
        <v>148</v>
      </c>
      <c r="E24" s="19" t="s">
        <v>149</v>
      </c>
      <c r="F24" s="2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12"/>
      <c r="X24" s="12"/>
      <c r="Y24" s="17"/>
      <c r="Z24" s="13"/>
      <c r="AA24" s="17"/>
      <c r="AB24" s="17"/>
      <c r="AC24" s="11"/>
      <c r="AD24" s="1"/>
      <c r="AE24" s="1"/>
      <c r="AF24" s="1" t="s">
        <v>150</v>
      </c>
      <c r="AG24" s="1" t="s">
        <v>1217</v>
      </c>
      <c r="AH24" s="1" t="s">
        <v>1218</v>
      </c>
      <c r="AI24" s="1" t="s">
        <v>1219</v>
      </c>
      <c r="AJ24" s="1" t="s">
        <v>1220</v>
      </c>
      <c r="AK24" s="1" t="s">
        <v>1221</v>
      </c>
      <c r="AL24" s="1" t="s">
        <v>1222</v>
      </c>
      <c r="AM24" s="1" t="s">
        <v>1223</v>
      </c>
      <c r="AN24" s="1" t="s">
        <v>562</v>
      </c>
      <c r="AO24" s="1" t="s">
        <v>563</v>
      </c>
      <c r="AP24" s="1" t="s">
        <v>564</v>
      </c>
      <c r="AQ24" s="1" t="s">
        <v>565</v>
      </c>
      <c r="AR24" s="1" t="s">
        <v>566</v>
      </c>
      <c r="AS24" s="1" t="s">
        <v>567</v>
      </c>
      <c r="AT24" s="1" t="s">
        <v>568</v>
      </c>
      <c r="AU24" s="1" t="s">
        <v>569</v>
      </c>
      <c r="AV24" s="1" t="s">
        <v>570</v>
      </c>
      <c r="AW24" s="1"/>
      <c r="AX24" s="1"/>
      <c r="AY24" s="1"/>
      <c r="AZ24" s="1"/>
    </row>
    <row r="25" spans="1:52" ht="167.25" customHeight="1">
      <c r="A25" s="1"/>
      <c r="B25" s="14"/>
      <c r="C25" s="8" t="s">
        <v>1062</v>
      </c>
      <c r="D25" s="18" t="s">
        <v>572</v>
      </c>
      <c r="E25" s="19" t="s">
        <v>573</v>
      </c>
      <c r="F25" s="26" t="s">
        <v>613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21" t="s">
        <v>318</v>
      </c>
      <c r="R25" s="11"/>
      <c r="S25" s="11"/>
      <c r="T25" s="11"/>
      <c r="U25" s="11"/>
      <c r="V25" s="12"/>
      <c r="W25" s="12"/>
      <c r="X25" s="12"/>
      <c r="Y25" s="17">
        <v>686</v>
      </c>
      <c r="Z25" s="13"/>
      <c r="AA25" s="17">
        <v>526</v>
      </c>
      <c r="AB25" s="17">
        <v>686</v>
      </c>
      <c r="AC25" s="11"/>
      <c r="AD25" s="1"/>
      <c r="AE25" s="1"/>
      <c r="AF25" s="1" t="s">
        <v>574</v>
      </c>
      <c r="AG25" s="1" t="s">
        <v>575</v>
      </c>
      <c r="AH25" s="1" t="s">
        <v>576</v>
      </c>
      <c r="AI25" s="1" t="s">
        <v>577</v>
      </c>
      <c r="AJ25" s="1" t="s">
        <v>578</v>
      </c>
      <c r="AK25" s="1" t="s">
        <v>579</v>
      </c>
      <c r="AL25" s="1" t="s">
        <v>580</v>
      </c>
      <c r="AM25" s="1" t="s">
        <v>581</v>
      </c>
      <c r="AN25" s="1" t="s">
        <v>582</v>
      </c>
      <c r="AO25" s="1" t="s">
        <v>583</v>
      </c>
      <c r="AP25" s="1" t="s">
        <v>584</v>
      </c>
      <c r="AQ25" s="1" t="s">
        <v>585</v>
      </c>
      <c r="AR25" s="1" t="s">
        <v>586</v>
      </c>
      <c r="AS25" s="1" t="s">
        <v>587</v>
      </c>
      <c r="AT25" s="1" t="s">
        <v>588</v>
      </c>
      <c r="AU25" s="1" t="s">
        <v>589</v>
      </c>
      <c r="AV25" s="1" t="s">
        <v>590</v>
      </c>
      <c r="AW25" s="1"/>
      <c r="AX25" s="1"/>
      <c r="AY25" s="1"/>
      <c r="AZ25" s="1"/>
    </row>
    <row r="26" spans="1:52" ht="168.75">
      <c r="A26" s="1"/>
      <c r="B26" s="14"/>
      <c r="C26" s="8" t="s">
        <v>732</v>
      </c>
      <c r="D26" s="18" t="s">
        <v>592</v>
      </c>
      <c r="E26" s="19" t="s">
        <v>593</v>
      </c>
      <c r="F26" s="26" t="s">
        <v>613</v>
      </c>
      <c r="G26" s="11"/>
      <c r="H26" s="11"/>
      <c r="I26" s="21" t="s">
        <v>183</v>
      </c>
      <c r="J26" s="20" t="s">
        <v>184</v>
      </c>
      <c r="K26" s="22">
        <v>38718</v>
      </c>
      <c r="L26" s="11"/>
      <c r="M26" s="11"/>
      <c r="N26" s="11"/>
      <c r="O26" s="11"/>
      <c r="P26" s="11"/>
      <c r="Q26" s="21" t="s">
        <v>318</v>
      </c>
      <c r="R26" s="23" t="s">
        <v>614</v>
      </c>
      <c r="S26" s="24" t="s">
        <v>186</v>
      </c>
      <c r="T26" s="11"/>
      <c r="U26" s="11"/>
      <c r="V26" s="63">
        <v>367</v>
      </c>
      <c r="W26" s="63">
        <v>161.101</v>
      </c>
      <c r="X26" s="63">
        <v>482.6</v>
      </c>
      <c r="Y26" s="17">
        <v>426</v>
      </c>
      <c r="Z26" s="27"/>
      <c r="AA26" s="17">
        <v>296</v>
      </c>
      <c r="AB26" s="62">
        <v>136</v>
      </c>
      <c r="AC26" s="11"/>
      <c r="AD26" s="1"/>
      <c r="AE26" s="1"/>
      <c r="AF26" s="1" t="s">
        <v>594</v>
      </c>
      <c r="AG26" s="1" t="s">
        <v>595</v>
      </c>
      <c r="AH26" s="1" t="s">
        <v>596</v>
      </c>
      <c r="AI26" s="1" t="s">
        <v>597</v>
      </c>
      <c r="AJ26" s="1" t="s">
        <v>598</v>
      </c>
      <c r="AK26" s="1" t="s">
        <v>599</v>
      </c>
      <c r="AL26" s="1" t="s">
        <v>600</v>
      </c>
      <c r="AM26" s="1" t="s">
        <v>601</v>
      </c>
      <c r="AN26" s="1" t="s">
        <v>602</v>
      </c>
      <c r="AO26" s="1" t="s">
        <v>603</v>
      </c>
      <c r="AP26" s="1" t="s">
        <v>604</v>
      </c>
      <c r="AQ26" s="1" t="s">
        <v>605</v>
      </c>
      <c r="AR26" s="1" t="s">
        <v>606</v>
      </c>
      <c r="AS26" s="1" t="s">
        <v>607</v>
      </c>
      <c r="AT26" s="1" t="s">
        <v>608</v>
      </c>
      <c r="AU26" s="1" t="s">
        <v>609</v>
      </c>
      <c r="AV26" s="1" t="s">
        <v>610</v>
      </c>
      <c r="AW26" s="1"/>
      <c r="AX26" s="1"/>
      <c r="AY26" s="1"/>
      <c r="AZ26" s="1"/>
    </row>
    <row r="27" spans="1:52" ht="168.75">
      <c r="A27" s="1"/>
      <c r="B27" s="14"/>
      <c r="C27" s="8" t="s">
        <v>752</v>
      </c>
      <c r="D27" s="18" t="s">
        <v>611</v>
      </c>
      <c r="E27" s="19" t="s">
        <v>612</v>
      </c>
      <c r="F27" s="26" t="s">
        <v>613</v>
      </c>
      <c r="G27" s="11"/>
      <c r="H27" s="11"/>
      <c r="I27" s="21"/>
      <c r="J27" s="20"/>
      <c r="K27" s="22"/>
      <c r="L27" s="11"/>
      <c r="M27" s="11"/>
      <c r="N27" s="11"/>
      <c r="O27" s="11"/>
      <c r="P27" s="11"/>
      <c r="Q27" s="21" t="s">
        <v>318</v>
      </c>
      <c r="R27" s="23"/>
      <c r="S27" s="24"/>
      <c r="T27" s="11"/>
      <c r="U27" s="11"/>
      <c r="V27" s="12"/>
      <c r="W27" s="12"/>
      <c r="X27" s="12">
        <v>172</v>
      </c>
      <c r="Y27" s="17">
        <v>285</v>
      </c>
      <c r="Z27" s="13"/>
      <c r="AA27" s="17">
        <f>200+160</f>
        <v>360</v>
      </c>
      <c r="AB27" s="17">
        <v>200</v>
      </c>
      <c r="AC27" s="1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60.75" customHeight="1" hidden="1">
      <c r="A28" s="1"/>
      <c r="B28" s="25"/>
      <c r="C28" s="8" t="s">
        <v>615</v>
      </c>
      <c r="D28" s="18" t="s">
        <v>616</v>
      </c>
      <c r="E28" s="19" t="s">
        <v>617</v>
      </c>
      <c r="F28" s="2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2"/>
      <c r="X28" s="12"/>
      <c r="Y28" s="17"/>
      <c r="Z28" s="13"/>
      <c r="AA28" s="17"/>
      <c r="AB28" s="17"/>
      <c r="AC28" s="11"/>
      <c r="AD28" s="1"/>
      <c r="AE28" s="1"/>
      <c r="AF28" s="1" t="s">
        <v>618</v>
      </c>
      <c r="AG28" s="1" t="s">
        <v>619</v>
      </c>
      <c r="AH28" s="1" t="s">
        <v>620</v>
      </c>
      <c r="AI28" s="1" t="s">
        <v>621</v>
      </c>
      <c r="AJ28" s="1" t="s">
        <v>622</v>
      </c>
      <c r="AK28" s="1" t="s">
        <v>623</v>
      </c>
      <c r="AL28" s="1" t="s">
        <v>624</v>
      </c>
      <c r="AM28" s="1" t="s">
        <v>625</v>
      </c>
      <c r="AN28" s="1" t="s">
        <v>626</v>
      </c>
      <c r="AO28" s="1" t="s">
        <v>627</v>
      </c>
      <c r="AP28" s="1" t="s">
        <v>628</v>
      </c>
      <c r="AQ28" s="1" t="s">
        <v>629</v>
      </c>
      <c r="AR28" s="1" t="s">
        <v>630</v>
      </c>
      <c r="AS28" s="1" t="s">
        <v>631</v>
      </c>
      <c r="AT28" s="1" t="s">
        <v>632</v>
      </c>
      <c r="AU28" s="1" t="s">
        <v>633</v>
      </c>
      <c r="AV28" s="1" t="s">
        <v>634</v>
      </c>
      <c r="AW28" s="1"/>
      <c r="AX28" s="1"/>
      <c r="AY28" s="1"/>
      <c r="AZ28" s="1"/>
    </row>
    <row r="29" spans="1:52" ht="70.5" customHeight="1" hidden="1">
      <c r="A29" s="1"/>
      <c r="B29" s="25"/>
      <c r="C29" s="8" t="s">
        <v>635</v>
      </c>
      <c r="D29" s="18" t="s">
        <v>636</v>
      </c>
      <c r="E29" s="19" t="s">
        <v>637</v>
      </c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2"/>
      <c r="X29" s="12"/>
      <c r="Y29" s="17"/>
      <c r="Z29" s="13"/>
      <c r="AA29" s="17"/>
      <c r="AB29" s="17"/>
      <c r="AC29" s="11"/>
      <c r="AD29" s="1"/>
      <c r="AE29" s="1"/>
      <c r="AF29" s="1" t="s">
        <v>638</v>
      </c>
      <c r="AG29" s="1" t="s">
        <v>639</v>
      </c>
      <c r="AH29" s="1" t="s">
        <v>640</v>
      </c>
      <c r="AI29" s="1" t="s">
        <v>641</v>
      </c>
      <c r="AJ29" s="1" t="s">
        <v>642</v>
      </c>
      <c r="AK29" s="1" t="s">
        <v>643</v>
      </c>
      <c r="AL29" s="1" t="s">
        <v>644</v>
      </c>
      <c r="AM29" s="1" t="s">
        <v>645</v>
      </c>
      <c r="AN29" s="1" t="s">
        <v>646</v>
      </c>
      <c r="AO29" s="1" t="s">
        <v>647</v>
      </c>
      <c r="AP29" s="1" t="s">
        <v>648</v>
      </c>
      <c r="AQ29" s="1" t="s">
        <v>649</v>
      </c>
      <c r="AR29" s="1" t="s">
        <v>650</v>
      </c>
      <c r="AS29" s="1" t="s">
        <v>651</v>
      </c>
      <c r="AT29" s="1" t="s">
        <v>652</v>
      </c>
      <c r="AU29" s="1" t="s">
        <v>653</v>
      </c>
      <c r="AV29" s="1" t="s">
        <v>654</v>
      </c>
      <c r="AW29" s="1"/>
      <c r="AX29" s="1"/>
      <c r="AY29" s="1"/>
      <c r="AZ29" s="1"/>
    </row>
    <row r="30" spans="1:52" ht="180">
      <c r="A30" s="1"/>
      <c r="B30" s="25"/>
      <c r="C30" s="8" t="s">
        <v>483</v>
      </c>
      <c r="D30" s="18" t="s">
        <v>655</v>
      </c>
      <c r="E30" s="19" t="s">
        <v>656</v>
      </c>
      <c r="F30" s="26" t="s">
        <v>314</v>
      </c>
      <c r="G30" s="11"/>
      <c r="H30" s="11"/>
      <c r="I30" s="21" t="s">
        <v>183</v>
      </c>
      <c r="J30" s="20" t="s">
        <v>184</v>
      </c>
      <c r="K30" s="22">
        <v>38718</v>
      </c>
      <c r="L30" s="11"/>
      <c r="M30" s="11"/>
      <c r="N30" s="11"/>
      <c r="O30" s="11"/>
      <c r="P30" s="11"/>
      <c r="Q30" s="21" t="s">
        <v>319</v>
      </c>
      <c r="R30" s="23" t="s">
        <v>658</v>
      </c>
      <c r="S30" s="24" t="s">
        <v>186</v>
      </c>
      <c r="T30" s="11"/>
      <c r="U30" s="11"/>
      <c r="V30" s="12">
        <f>2157.3+107.1+155.5+18.6</f>
        <v>2438.5</v>
      </c>
      <c r="W30" s="12">
        <v>2433.615</v>
      </c>
      <c r="X30" s="12">
        <v>5036.915</v>
      </c>
      <c r="Y30" s="17">
        <f>4171.287+866+1416.5+698.713</f>
        <v>7152.5</v>
      </c>
      <c r="Z30" s="13"/>
      <c r="AA30" s="17">
        <v>7583.5</v>
      </c>
      <c r="AB30" s="62">
        <v>8198.5</v>
      </c>
      <c r="AC30" s="11"/>
      <c r="AD30" s="1"/>
      <c r="AE30" s="1"/>
      <c r="AF30" s="1" t="s">
        <v>659</v>
      </c>
      <c r="AG30" s="1" t="s">
        <v>660</v>
      </c>
      <c r="AH30" s="1" t="s">
        <v>661</v>
      </c>
      <c r="AI30" s="1" t="s">
        <v>662</v>
      </c>
      <c r="AJ30" s="1" t="s">
        <v>663</v>
      </c>
      <c r="AK30" s="1" t="s">
        <v>664</v>
      </c>
      <c r="AL30" s="1" t="s">
        <v>665</v>
      </c>
      <c r="AM30" s="1" t="s">
        <v>666</v>
      </c>
      <c r="AN30" s="1" t="s">
        <v>667</v>
      </c>
      <c r="AO30" s="1" t="s">
        <v>668</v>
      </c>
      <c r="AP30" s="1" t="s">
        <v>669</v>
      </c>
      <c r="AQ30" s="1" t="s">
        <v>670</v>
      </c>
      <c r="AR30" s="1" t="s">
        <v>671</v>
      </c>
      <c r="AS30" s="1" t="s">
        <v>672</v>
      </c>
      <c r="AT30" s="1" t="s">
        <v>673</v>
      </c>
      <c r="AU30" s="1" t="s">
        <v>674</v>
      </c>
      <c r="AV30" s="1" t="s">
        <v>675</v>
      </c>
      <c r="AW30" s="1"/>
      <c r="AX30" s="1"/>
      <c r="AY30" s="1"/>
      <c r="AZ30" s="1"/>
    </row>
    <row r="31" spans="1:52" ht="128.25" customHeight="1" hidden="1">
      <c r="A31" s="1"/>
      <c r="B31" s="25"/>
      <c r="C31" s="8" t="s">
        <v>676</v>
      </c>
      <c r="D31" s="18" t="s">
        <v>677</v>
      </c>
      <c r="E31" s="19" t="s">
        <v>678</v>
      </c>
      <c r="F31" s="2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2"/>
      <c r="X31" s="12"/>
      <c r="Y31" s="17"/>
      <c r="Z31" s="13"/>
      <c r="AA31" s="17"/>
      <c r="AB31" s="17"/>
      <c r="AC31" s="11"/>
      <c r="AD31" s="1"/>
      <c r="AE31" s="1"/>
      <c r="AF31" s="1" t="s">
        <v>679</v>
      </c>
      <c r="AG31" s="1" t="s">
        <v>680</v>
      </c>
      <c r="AH31" s="1" t="s">
        <v>681</v>
      </c>
      <c r="AI31" s="1" t="s">
        <v>682</v>
      </c>
      <c r="AJ31" s="1" t="s">
        <v>332</v>
      </c>
      <c r="AK31" s="1" t="s">
        <v>333</v>
      </c>
      <c r="AL31" s="1" t="s">
        <v>334</v>
      </c>
      <c r="AM31" s="1" t="s">
        <v>335</v>
      </c>
      <c r="AN31" s="1" t="s">
        <v>336</v>
      </c>
      <c r="AO31" s="1" t="s">
        <v>337</v>
      </c>
      <c r="AP31" s="1" t="s">
        <v>338</v>
      </c>
      <c r="AQ31" s="1" t="s">
        <v>1108</v>
      </c>
      <c r="AR31" s="1" t="s">
        <v>1109</v>
      </c>
      <c r="AS31" s="1" t="s">
        <v>1110</v>
      </c>
      <c r="AT31" s="1" t="s">
        <v>1111</v>
      </c>
      <c r="AU31" s="1" t="s">
        <v>1112</v>
      </c>
      <c r="AV31" s="1" t="s">
        <v>1113</v>
      </c>
      <c r="AW31" s="1"/>
      <c r="AX31" s="1"/>
      <c r="AY31" s="1"/>
      <c r="AZ31" s="1"/>
    </row>
    <row r="32" spans="1:52" ht="87.75" customHeight="1" hidden="1">
      <c r="A32" s="1"/>
      <c r="B32" s="25"/>
      <c r="C32" s="8" t="s">
        <v>1114</v>
      </c>
      <c r="D32" s="18" t="s">
        <v>1115</v>
      </c>
      <c r="E32" s="19" t="s">
        <v>1116</v>
      </c>
      <c r="F32" s="2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  <c r="W32" s="12"/>
      <c r="X32" s="12"/>
      <c r="Y32" s="17"/>
      <c r="Z32" s="13"/>
      <c r="AA32" s="17"/>
      <c r="AB32" s="17"/>
      <c r="AC32" s="11"/>
      <c r="AD32" s="1"/>
      <c r="AE32" s="1"/>
      <c r="AF32" s="1" t="s">
        <v>1117</v>
      </c>
      <c r="AG32" s="1" t="s">
        <v>1118</v>
      </c>
      <c r="AH32" s="1" t="s">
        <v>1119</v>
      </c>
      <c r="AI32" s="1" t="s">
        <v>1120</v>
      </c>
      <c r="AJ32" s="1" t="s">
        <v>1121</v>
      </c>
      <c r="AK32" s="1" t="s">
        <v>1122</v>
      </c>
      <c r="AL32" s="1" t="s">
        <v>1123</v>
      </c>
      <c r="AM32" s="1" t="s">
        <v>1124</v>
      </c>
      <c r="AN32" s="1" t="s">
        <v>1125</v>
      </c>
      <c r="AO32" s="1" t="s">
        <v>1126</v>
      </c>
      <c r="AP32" s="1" t="s">
        <v>1127</v>
      </c>
      <c r="AQ32" s="1" t="s">
        <v>1128</v>
      </c>
      <c r="AR32" s="1" t="s">
        <v>1129</v>
      </c>
      <c r="AS32" s="1" t="s">
        <v>1130</v>
      </c>
      <c r="AT32" s="1" t="s">
        <v>1131</v>
      </c>
      <c r="AU32" s="1" t="s">
        <v>1132</v>
      </c>
      <c r="AV32" s="1" t="s">
        <v>1133</v>
      </c>
      <c r="AW32" s="1"/>
      <c r="AX32" s="1"/>
      <c r="AY32" s="1"/>
      <c r="AZ32" s="1"/>
    </row>
    <row r="33" spans="1:52" ht="189.75" customHeight="1">
      <c r="A33" s="1"/>
      <c r="B33" s="25"/>
      <c r="C33" s="8" t="s">
        <v>773</v>
      </c>
      <c r="D33" s="18" t="s">
        <v>1134</v>
      </c>
      <c r="E33" s="19" t="s">
        <v>1135</v>
      </c>
      <c r="F33" s="26" t="s">
        <v>1136</v>
      </c>
      <c r="G33" s="11"/>
      <c r="H33" s="11"/>
      <c r="I33" s="21" t="s">
        <v>183</v>
      </c>
      <c r="J33" s="20" t="s">
        <v>184</v>
      </c>
      <c r="K33" s="22">
        <v>38718</v>
      </c>
      <c r="L33" s="11"/>
      <c r="M33" s="11"/>
      <c r="N33" s="11"/>
      <c r="O33" s="11"/>
      <c r="P33" s="11"/>
      <c r="Q33" s="21" t="s">
        <v>320</v>
      </c>
      <c r="R33" s="23" t="s">
        <v>759</v>
      </c>
      <c r="S33" s="24" t="s">
        <v>186</v>
      </c>
      <c r="T33" s="11"/>
      <c r="U33" s="11"/>
      <c r="V33" s="12">
        <f>403.5+61.5</f>
        <v>465</v>
      </c>
      <c r="W33" s="12">
        <v>132.507</v>
      </c>
      <c r="X33" s="17"/>
      <c r="Y33" s="17">
        <f>3660+270</f>
        <v>3930</v>
      </c>
      <c r="Z33" s="13"/>
      <c r="AA33" s="17">
        <v>3930</v>
      </c>
      <c r="AB33" s="17">
        <v>1185</v>
      </c>
      <c r="AC33" s="11"/>
      <c r="AD33" s="1"/>
      <c r="AE33" s="1"/>
      <c r="AF33" s="1" t="s">
        <v>760</v>
      </c>
      <c r="AG33" s="1" t="s">
        <v>761</v>
      </c>
      <c r="AH33" s="1" t="s">
        <v>762</v>
      </c>
      <c r="AI33" s="1" t="s">
        <v>763</v>
      </c>
      <c r="AJ33" s="1" t="s">
        <v>764</v>
      </c>
      <c r="AK33" s="1" t="s">
        <v>765</v>
      </c>
      <c r="AL33" s="1" t="s">
        <v>766</v>
      </c>
      <c r="AM33" s="1" t="s">
        <v>767</v>
      </c>
      <c r="AN33" s="1" t="s">
        <v>768</v>
      </c>
      <c r="AO33" s="1" t="s">
        <v>0</v>
      </c>
      <c r="AP33" s="1" t="s">
        <v>1</v>
      </c>
      <c r="AQ33" s="1" t="s">
        <v>2</v>
      </c>
      <c r="AR33" s="1" t="s">
        <v>3</v>
      </c>
      <c r="AS33" s="1" t="s">
        <v>4</v>
      </c>
      <c r="AT33" s="1" t="s">
        <v>5</v>
      </c>
      <c r="AU33" s="1" t="s">
        <v>6</v>
      </c>
      <c r="AV33" s="1" t="s">
        <v>7</v>
      </c>
      <c r="AW33" s="1"/>
      <c r="AX33" s="1"/>
      <c r="AY33" s="1"/>
      <c r="AZ33" s="1"/>
    </row>
    <row r="34" spans="1:52" ht="51" hidden="1">
      <c r="A34" s="1"/>
      <c r="B34" s="25"/>
      <c r="C34" s="8" t="s">
        <v>8</v>
      </c>
      <c r="D34" s="18" t="s">
        <v>9</v>
      </c>
      <c r="E34" s="19" t="s">
        <v>10</v>
      </c>
      <c r="F34" s="26"/>
      <c r="G34" s="11"/>
      <c r="H34" s="11"/>
      <c r="I34" s="21"/>
      <c r="J34" s="20"/>
      <c r="K34" s="22"/>
      <c r="L34" s="11"/>
      <c r="M34" s="28"/>
      <c r="N34" s="20"/>
      <c r="O34" s="11"/>
      <c r="P34" s="11"/>
      <c r="Q34" s="11"/>
      <c r="R34" s="11"/>
      <c r="S34" s="11"/>
      <c r="T34" s="11"/>
      <c r="U34" s="11"/>
      <c r="V34" s="12"/>
      <c r="W34" s="12"/>
      <c r="X34" s="12"/>
      <c r="Y34" s="17"/>
      <c r="Z34" s="13"/>
      <c r="AA34" s="17"/>
      <c r="AB34" s="17"/>
      <c r="AC34" s="11"/>
      <c r="AD34" s="1"/>
      <c r="AE34" s="1"/>
      <c r="AF34" s="1" t="s">
        <v>11</v>
      </c>
      <c r="AG34" s="1" t="s">
        <v>12</v>
      </c>
      <c r="AH34" s="1" t="s">
        <v>13</v>
      </c>
      <c r="AI34" s="1" t="s">
        <v>14</v>
      </c>
      <c r="AJ34" s="1" t="s">
        <v>15</v>
      </c>
      <c r="AK34" s="1" t="s">
        <v>16</v>
      </c>
      <c r="AL34" s="1" t="s">
        <v>17</v>
      </c>
      <c r="AM34" s="1" t="s">
        <v>18</v>
      </c>
      <c r="AN34" s="1" t="s">
        <v>19</v>
      </c>
      <c r="AO34" s="1" t="s">
        <v>20</v>
      </c>
      <c r="AP34" s="1" t="s">
        <v>21</v>
      </c>
      <c r="AQ34" s="1" t="s">
        <v>22</v>
      </c>
      <c r="AR34" s="1" t="s">
        <v>23</v>
      </c>
      <c r="AS34" s="1" t="s">
        <v>24</v>
      </c>
      <c r="AT34" s="1" t="s">
        <v>25</v>
      </c>
      <c r="AU34" s="1" t="s">
        <v>26</v>
      </c>
      <c r="AV34" s="1" t="s">
        <v>27</v>
      </c>
      <c r="AW34" s="1"/>
      <c r="AX34" s="1"/>
      <c r="AY34" s="1"/>
      <c r="AZ34" s="1"/>
    </row>
    <row r="35" spans="1:52" ht="72" customHeight="1" hidden="1">
      <c r="A35" s="1"/>
      <c r="B35" s="14"/>
      <c r="C35" s="8" t="s">
        <v>28</v>
      </c>
      <c r="D35" s="18" t="s">
        <v>29</v>
      </c>
      <c r="E35" s="19" t="s">
        <v>30</v>
      </c>
      <c r="F35" s="2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2"/>
      <c r="X35" s="12"/>
      <c r="Y35" s="17"/>
      <c r="Z35" s="13"/>
      <c r="AA35" s="17"/>
      <c r="AB35" s="17"/>
      <c r="AC35" s="11"/>
      <c r="AD35" s="1"/>
      <c r="AE35" s="1"/>
      <c r="AF35" s="1" t="s">
        <v>31</v>
      </c>
      <c r="AG35" s="1" t="s">
        <v>32</v>
      </c>
      <c r="AH35" s="1" t="s">
        <v>33</v>
      </c>
      <c r="AI35" s="1" t="s">
        <v>34</v>
      </c>
      <c r="AJ35" s="1" t="s">
        <v>35</v>
      </c>
      <c r="AK35" s="1" t="s">
        <v>36</v>
      </c>
      <c r="AL35" s="1" t="s">
        <v>37</v>
      </c>
      <c r="AM35" s="1" t="s">
        <v>38</v>
      </c>
      <c r="AN35" s="1" t="s">
        <v>39</v>
      </c>
      <c r="AO35" s="1" t="s">
        <v>40</v>
      </c>
      <c r="AP35" s="1" t="s">
        <v>41</v>
      </c>
      <c r="AQ35" s="1" t="s">
        <v>42</v>
      </c>
      <c r="AR35" s="1" t="s">
        <v>43</v>
      </c>
      <c r="AS35" s="1" t="s">
        <v>44</v>
      </c>
      <c r="AT35" s="1" t="s">
        <v>45</v>
      </c>
      <c r="AU35" s="1" t="s">
        <v>46</v>
      </c>
      <c r="AV35" s="1" t="s">
        <v>47</v>
      </c>
      <c r="AW35" s="1"/>
      <c r="AX35" s="1"/>
      <c r="AY35" s="1"/>
      <c r="AZ35" s="1"/>
    </row>
    <row r="36" spans="1:52" ht="33.75" customHeight="1" hidden="1">
      <c r="A36" s="1"/>
      <c r="B36" s="14"/>
      <c r="C36" s="8" t="s">
        <v>48</v>
      </c>
      <c r="D36" s="18" t="s">
        <v>49</v>
      </c>
      <c r="E36" s="19" t="s">
        <v>50</v>
      </c>
      <c r="F36" s="2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7"/>
      <c r="Z36" s="13"/>
      <c r="AA36" s="17"/>
      <c r="AB36" s="17"/>
      <c r="AC36" s="11"/>
      <c r="AD36" s="1"/>
      <c r="AE36" s="1"/>
      <c r="AF36" s="1" t="s">
        <v>51</v>
      </c>
      <c r="AG36" s="1" t="s">
        <v>52</v>
      </c>
      <c r="AH36" s="1" t="s">
        <v>53</v>
      </c>
      <c r="AI36" s="1" t="s">
        <v>54</v>
      </c>
      <c r="AJ36" s="1" t="s">
        <v>55</v>
      </c>
      <c r="AK36" s="1" t="s">
        <v>56</v>
      </c>
      <c r="AL36" s="1" t="s">
        <v>57</v>
      </c>
      <c r="AM36" s="1" t="s">
        <v>58</v>
      </c>
      <c r="AN36" s="1" t="s">
        <v>59</v>
      </c>
      <c r="AO36" s="1" t="s">
        <v>60</v>
      </c>
      <c r="AP36" s="1" t="s">
        <v>61</v>
      </c>
      <c r="AQ36" s="1" t="s">
        <v>62</v>
      </c>
      <c r="AR36" s="1" t="s">
        <v>63</v>
      </c>
      <c r="AS36" s="1" t="s">
        <v>64</v>
      </c>
      <c r="AT36" s="1" t="s">
        <v>65</v>
      </c>
      <c r="AU36" s="1" t="s">
        <v>66</v>
      </c>
      <c r="AV36" s="1" t="s">
        <v>67</v>
      </c>
      <c r="AW36" s="1"/>
      <c r="AX36" s="1"/>
      <c r="AY36" s="1"/>
      <c r="AZ36" s="1"/>
    </row>
    <row r="37" spans="1:52" ht="25.5" hidden="1">
      <c r="A37" s="1"/>
      <c r="B37" s="14"/>
      <c r="C37" s="8" t="s">
        <v>68</v>
      </c>
      <c r="D37" s="18" t="s">
        <v>69</v>
      </c>
      <c r="E37" s="19" t="s">
        <v>70</v>
      </c>
      <c r="F37" s="26"/>
      <c r="G37" s="11"/>
      <c r="H37" s="11"/>
      <c r="I37" s="21"/>
      <c r="J37" s="20"/>
      <c r="K37" s="22"/>
      <c r="L37" s="11"/>
      <c r="M37" s="11"/>
      <c r="N37" s="11"/>
      <c r="O37" s="11"/>
      <c r="P37" s="11"/>
      <c r="Q37" s="21"/>
      <c r="R37" s="23"/>
      <c r="S37" s="24"/>
      <c r="T37" s="11"/>
      <c r="U37" s="11"/>
      <c r="V37" s="12"/>
      <c r="W37" s="12"/>
      <c r="X37" s="12"/>
      <c r="Y37" s="17"/>
      <c r="Z37" s="13"/>
      <c r="AA37" s="17"/>
      <c r="AB37" s="17"/>
      <c r="AC37" s="11"/>
      <c r="AD37" s="1"/>
      <c r="AE37" s="1"/>
      <c r="AF37" s="1" t="s">
        <v>71</v>
      </c>
      <c r="AG37" s="1" t="s">
        <v>72</v>
      </c>
      <c r="AH37" s="1" t="s">
        <v>73</v>
      </c>
      <c r="AI37" s="1" t="s">
        <v>74</v>
      </c>
      <c r="AJ37" s="1" t="s">
        <v>75</v>
      </c>
      <c r="AK37" s="1" t="s">
        <v>76</v>
      </c>
      <c r="AL37" s="1" t="s">
        <v>77</v>
      </c>
      <c r="AM37" s="1" t="s">
        <v>78</v>
      </c>
      <c r="AN37" s="1" t="s">
        <v>79</v>
      </c>
      <c r="AO37" s="1" t="s">
        <v>80</v>
      </c>
      <c r="AP37" s="1" t="s">
        <v>81</v>
      </c>
      <c r="AQ37" s="1" t="s">
        <v>82</v>
      </c>
      <c r="AR37" s="1" t="s">
        <v>83</v>
      </c>
      <c r="AS37" s="1" t="s">
        <v>84</v>
      </c>
      <c r="AT37" s="1" t="s">
        <v>85</v>
      </c>
      <c r="AU37" s="1" t="s">
        <v>86</v>
      </c>
      <c r="AV37" s="1" t="s">
        <v>87</v>
      </c>
      <c r="AW37" s="1"/>
      <c r="AX37" s="1"/>
      <c r="AY37" s="1"/>
      <c r="AZ37" s="1"/>
    </row>
    <row r="38" spans="1:52" ht="174.75" customHeight="1">
      <c r="A38" s="1"/>
      <c r="B38" s="14"/>
      <c r="C38" s="8" t="s">
        <v>793</v>
      </c>
      <c r="D38" s="18" t="s">
        <v>88</v>
      </c>
      <c r="E38" s="19" t="s">
        <v>89</v>
      </c>
      <c r="F38" s="20" t="s">
        <v>90</v>
      </c>
      <c r="G38" s="11"/>
      <c r="H38" s="11"/>
      <c r="I38" s="21" t="s">
        <v>183</v>
      </c>
      <c r="J38" s="20" t="s">
        <v>184</v>
      </c>
      <c r="K38" s="22">
        <v>38718</v>
      </c>
      <c r="L38" s="11"/>
      <c r="M38" s="11"/>
      <c r="N38" s="11"/>
      <c r="O38" s="11"/>
      <c r="P38" s="11"/>
      <c r="Q38" s="21" t="s">
        <v>321</v>
      </c>
      <c r="R38" s="23" t="s">
        <v>91</v>
      </c>
      <c r="S38" s="24" t="s">
        <v>186</v>
      </c>
      <c r="T38" s="11"/>
      <c r="U38" s="11"/>
      <c r="V38" s="12">
        <f>6032.8+1289.6+500</f>
        <v>7822.4</v>
      </c>
      <c r="W38" s="12">
        <v>7251.923</v>
      </c>
      <c r="X38" s="12">
        <v>30239.5</v>
      </c>
      <c r="Y38" s="17">
        <f>9393.763+90</f>
        <v>9483.763</v>
      </c>
      <c r="Z38" s="13"/>
      <c r="AA38" s="17">
        <f>7526.327+90.95</f>
        <v>7617.277</v>
      </c>
      <c r="AB38" s="62">
        <f>7370.362+93.438</f>
        <v>7463.8</v>
      </c>
      <c r="AC38" s="11"/>
      <c r="AD38" s="1"/>
      <c r="AE38" s="1"/>
      <c r="AF38" s="1" t="s">
        <v>92</v>
      </c>
      <c r="AG38" s="1" t="s">
        <v>93</v>
      </c>
      <c r="AH38" s="1" t="s">
        <v>94</v>
      </c>
      <c r="AI38" s="1" t="s">
        <v>95</v>
      </c>
      <c r="AJ38" s="1" t="s">
        <v>96</v>
      </c>
      <c r="AK38" s="1" t="s">
        <v>97</v>
      </c>
      <c r="AL38" s="1" t="s">
        <v>98</v>
      </c>
      <c r="AM38" s="1" t="s">
        <v>1188</v>
      </c>
      <c r="AN38" s="1" t="s">
        <v>1189</v>
      </c>
      <c r="AO38" s="1" t="s">
        <v>1190</v>
      </c>
      <c r="AP38" s="1" t="s">
        <v>1191</v>
      </c>
      <c r="AQ38" s="1" t="s">
        <v>1192</v>
      </c>
      <c r="AR38" s="1" t="s">
        <v>1193</v>
      </c>
      <c r="AS38" s="1" t="s">
        <v>1194</v>
      </c>
      <c r="AT38" s="1" t="s">
        <v>1195</v>
      </c>
      <c r="AU38" s="1" t="s">
        <v>1196</v>
      </c>
      <c r="AV38" s="1" t="s">
        <v>1197</v>
      </c>
      <c r="AW38" s="1"/>
      <c r="AX38" s="1"/>
      <c r="AY38" s="1"/>
      <c r="AZ38" s="1"/>
    </row>
    <row r="39" spans="1:52" ht="109.5" customHeight="1">
      <c r="A39" s="1"/>
      <c r="B39" s="25"/>
      <c r="C39" s="8" t="s">
        <v>816</v>
      </c>
      <c r="D39" s="18" t="s">
        <v>1198</v>
      </c>
      <c r="E39" s="19" t="s">
        <v>1199</v>
      </c>
      <c r="F39" s="26" t="s">
        <v>1200</v>
      </c>
      <c r="G39" s="11"/>
      <c r="H39" s="11"/>
      <c r="I39" s="21" t="s">
        <v>183</v>
      </c>
      <c r="J39" s="20" t="s">
        <v>184</v>
      </c>
      <c r="K39" s="22">
        <v>38718</v>
      </c>
      <c r="L39" s="11"/>
      <c r="M39" s="11"/>
      <c r="N39" s="11"/>
      <c r="O39" s="11"/>
      <c r="P39" s="11"/>
      <c r="Q39" s="21" t="s">
        <v>797</v>
      </c>
      <c r="R39" s="23" t="s">
        <v>559</v>
      </c>
      <c r="S39" s="24" t="s">
        <v>186</v>
      </c>
      <c r="T39" s="11"/>
      <c r="U39" s="11"/>
      <c r="V39" s="12">
        <f>1145.1</f>
        <v>1145.1</v>
      </c>
      <c r="W39" s="12">
        <v>4.5</v>
      </c>
      <c r="X39" s="12">
        <v>1219</v>
      </c>
      <c r="Y39" s="17">
        <f>195+90</f>
        <v>285</v>
      </c>
      <c r="Z39" s="13"/>
      <c r="AA39" s="17"/>
      <c r="AB39" s="17"/>
      <c r="AC39" s="11"/>
      <c r="AD39" s="1"/>
      <c r="AE39" s="1"/>
      <c r="AF39" s="1" t="s">
        <v>1201</v>
      </c>
      <c r="AG39" s="1" t="s">
        <v>1202</v>
      </c>
      <c r="AH39" s="1" t="s">
        <v>1203</v>
      </c>
      <c r="AI39" s="1" t="s">
        <v>1204</v>
      </c>
      <c r="AJ39" s="1" t="s">
        <v>1205</v>
      </c>
      <c r="AK39" s="1" t="s">
        <v>1206</v>
      </c>
      <c r="AL39" s="1" t="s">
        <v>1207</v>
      </c>
      <c r="AM39" s="1" t="s">
        <v>1208</v>
      </c>
      <c r="AN39" s="1" t="s">
        <v>1209</v>
      </c>
      <c r="AO39" s="1" t="s">
        <v>1210</v>
      </c>
      <c r="AP39" s="1" t="s">
        <v>1211</v>
      </c>
      <c r="AQ39" s="1" t="s">
        <v>1212</v>
      </c>
      <c r="AR39" s="1" t="s">
        <v>1213</v>
      </c>
      <c r="AS39" s="1" t="s">
        <v>1214</v>
      </c>
      <c r="AT39" s="1" t="s">
        <v>1215</v>
      </c>
      <c r="AU39" s="1" t="s">
        <v>1216</v>
      </c>
      <c r="AV39" s="1" t="s">
        <v>555</v>
      </c>
      <c r="AW39" s="1"/>
      <c r="AX39" s="1"/>
      <c r="AY39" s="1"/>
      <c r="AZ39" s="1"/>
    </row>
    <row r="40" spans="1:52" ht="248.25" customHeight="1">
      <c r="A40" s="1"/>
      <c r="B40" s="14"/>
      <c r="C40" s="8" t="s">
        <v>105</v>
      </c>
      <c r="D40" s="18" t="s">
        <v>556</v>
      </c>
      <c r="E40" s="19" t="s">
        <v>557</v>
      </c>
      <c r="F40" s="26" t="s">
        <v>558</v>
      </c>
      <c r="G40" s="11"/>
      <c r="H40" s="11"/>
      <c r="I40" s="21" t="s">
        <v>183</v>
      </c>
      <c r="J40" s="20" t="s">
        <v>184</v>
      </c>
      <c r="K40" s="22">
        <v>38718</v>
      </c>
      <c r="L40" s="11"/>
      <c r="M40" s="11"/>
      <c r="N40" s="11"/>
      <c r="O40" s="11"/>
      <c r="P40" s="11"/>
      <c r="Q40" s="21" t="s">
        <v>341</v>
      </c>
      <c r="R40" s="23" t="s">
        <v>559</v>
      </c>
      <c r="S40" s="24" t="s">
        <v>186</v>
      </c>
      <c r="T40" s="11"/>
      <c r="U40" s="11"/>
      <c r="V40" s="12">
        <f>1539.2+3549.3+445.7-500</f>
        <v>5034.2</v>
      </c>
      <c r="W40" s="12">
        <v>3264.205</v>
      </c>
      <c r="X40" s="12"/>
      <c r="Y40" s="17"/>
      <c r="Z40" s="13"/>
      <c r="AA40" s="17"/>
      <c r="AB40" s="62"/>
      <c r="AC40" s="11"/>
      <c r="AD40" s="1"/>
      <c r="AE40" s="1"/>
      <c r="AF40" s="1" t="s">
        <v>560</v>
      </c>
      <c r="AG40" s="1" t="s">
        <v>561</v>
      </c>
      <c r="AH40" s="1" t="s">
        <v>913</v>
      </c>
      <c r="AI40" s="1" t="s">
        <v>914</v>
      </c>
      <c r="AJ40" s="1" t="s">
        <v>915</v>
      </c>
      <c r="AK40" s="1" t="s">
        <v>916</v>
      </c>
      <c r="AL40" s="1" t="s">
        <v>917</v>
      </c>
      <c r="AM40" s="1" t="s">
        <v>918</v>
      </c>
      <c r="AN40" s="1" t="s">
        <v>919</v>
      </c>
      <c r="AO40" s="1" t="s">
        <v>920</v>
      </c>
      <c r="AP40" s="1" t="s">
        <v>921</v>
      </c>
      <c r="AQ40" s="1" t="s">
        <v>922</v>
      </c>
      <c r="AR40" s="1" t="s">
        <v>923</v>
      </c>
      <c r="AS40" s="1" t="s">
        <v>924</v>
      </c>
      <c r="AT40" s="1" t="s">
        <v>925</v>
      </c>
      <c r="AU40" s="1" t="s">
        <v>926</v>
      </c>
      <c r="AV40" s="1" t="s">
        <v>927</v>
      </c>
      <c r="AW40" s="1"/>
      <c r="AX40" s="1"/>
      <c r="AY40" s="1"/>
      <c r="AZ40" s="1"/>
    </row>
    <row r="41" spans="1:52" ht="118.5" customHeight="1">
      <c r="A41" s="1"/>
      <c r="B41" s="14"/>
      <c r="C41" s="8" t="s">
        <v>127</v>
      </c>
      <c r="D41" s="18" t="s">
        <v>928</v>
      </c>
      <c r="E41" s="19" t="s">
        <v>929</v>
      </c>
      <c r="F41" s="26" t="s">
        <v>1200</v>
      </c>
      <c r="G41" s="11"/>
      <c r="H41" s="11"/>
      <c r="I41" s="21" t="s">
        <v>183</v>
      </c>
      <c r="J41" s="20" t="s">
        <v>184</v>
      </c>
      <c r="K41" s="22">
        <v>38718</v>
      </c>
      <c r="L41" s="11"/>
      <c r="M41" s="11"/>
      <c r="N41" s="11"/>
      <c r="O41" s="11"/>
      <c r="P41" s="11"/>
      <c r="Q41" s="21" t="s">
        <v>322</v>
      </c>
      <c r="R41" s="23" t="s">
        <v>559</v>
      </c>
      <c r="S41" s="24" t="s">
        <v>186</v>
      </c>
      <c r="T41" s="11"/>
      <c r="U41" s="11"/>
      <c r="V41" s="12"/>
      <c r="W41" s="12"/>
      <c r="X41" s="12">
        <v>97.2</v>
      </c>
      <c r="Y41" s="17">
        <v>64.8</v>
      </c>
      <c r="Z41" s="13"/>
      <c r="AA41" s="17">
        <v>670.683</v>
      </c>
      <c r="AB41" s="17">
        <v>670.683</v>
      </c>
      <c r="AC41" s="11"/>
      <c r="AD41" s="1"/>
      <c r="AE41" s="1"/>
      <c r="AF41" s="1" t="s">
        <v>930</v>
      </c>
      <c r="AG41" s="1" t="s">
        <v>931</v>
      </c>
      <c r="AH41" s="1" t="s">
        <v>932</v>
      </c>
      <c r="AI41" s="1" t="s">
        <v>933</v>
      </c>
      <c r="AJ41" s="1" t="s">
        <v>934</v>
      </c>
      <c r="AK41" s="1" t="s">
        <v>935</v>
      </c>
      <c r="AL41" s="1" t="s">
        <v>936</v>
      </c>
      <c r="AM41" s="1" t="s">
        <v>937</v>
      </c>
      <c r="AN41" s="1" t="s">
        <v>938</v>
      </c>
      <c r="AO41" s="1" t="s">
        <v>939</v>
      </c>
      <c r="AP41" s="1" t="s">
        <v>940</v>
      </c>
      <c r="AQ41" s="1" t="s">
        <v>941</v>
      </c>
      <c r="AR41" s="1" t="s">
        <v>942</v>
      </c>
      <c r="AS41" s="1" t="s">
        <v>943</v>
      </c>
      <c r="AT41" s="1" t="s">
        <v>944</v>
      </c>
      <c r="AU41" s="1" t="s">
        <v>945</v>
      </c>
      <c r="AV41" s="1" t="s">
        <v>946</v>
      </c>
      <c r="AW41" s="1"/>
      <c r="AX41" s="1"/>
      <c r="AY41" s="1"/>
      <c r="AZ41" s="1"/>
    </row>
    <row r="42" spans="1:52" ht="75.75" customHeight="1" hidden="1">
      <c r="A42" s="1"/>
      <c r="B42" s="14"/>
      <c r="C42" s="8" t="s">
        <v>947</v>
      </c>
      <c r="D42" s="18" t="s">
        <v>948</v>
      </c>
      <c r="E42" s="19" t="s">
        <v>949</v>
      </c>
      <c r="F42" s="2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2"/>
      <c r="W42" s="12"/>
      <c r="X42" s="12"/>
      <c r="Y42" s="17"/>
      <c r="Z42" s="13"/>
      <c r="AA42" s="17"/>
      <c r="AB42" s="17"/>
      <c r="AC42" s="11"/>
      <c r="AD42" s="1"/>
      <c r="AE42" s="1"/>
      <c r="AF42" s="1" t="s">
        <v>950</v>
      </c>
      <c r="AG42" s="1" t="s">
        <v>951</v>
      </c>
      <c r="AH42" s="1" t="s">
        <v>952</v>
      </c>
      <c r="AI42" s="1" t="s">
        <v>953</v>
      </c>
      <c r="AJ42" s="1" t="s">
        <v>954</v>
      </c>
      <c r="AK42" s="1" t="s">
        <v>955</v>
      </c>
      <c r="AL42" s="1" t="s">
        <v>956</v>
      </c>
      <c r="AM42" s="1" t="s">
        <v>957</v>
      </c>
      <c r="AN42" s="1" t="s">
        <v>958</v>
      </c>
      <c r="AO42" s="1" t="s">
        <v>959</v>
      </c>
      <c r="AP42" s="1" t="s">
        <v>960</v>
      </c>
      <c r="AQ42" s="1" t="s">
        <v>961</v>
      </c>
      <c r="AR42" s="1" t="s">
        <v>962</v>
      </c>
      <c r="AS42" s="1" t="s">
        <v>963</v>
      </c>
      <c r="AT42" s="1" t="s">
        <v>964</v>
      </c>
      <c r="AU42" s="1" t="s">
        <v>965</v>
      </c>
      <c r="AV42" s="1" t="s">
        <v>966</v>
      </c>
      <c r="AW42" s="1"/>
      <c r="AX42" s="1"/>
      <c r="AY42" s="1"/>
      <c r="AZ42" s="1"/>
    </row>
    <row r="43" spans="1:52" ht="68.25" customHeight="1" hidden="1">
      <c r="A43" s="1"/>
      <c r="B43" s="25"/>
      <c r="C43" s="8" t="s">
        <v>967</v>
      </c>
      <c r="D43" s="18" t="s">
        <v>968</v>
      </c>
      <c r="E43" s="19" t="s">
        <v>969</v>
      </c>
      <c r="F43" s="2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2"/>
      <c r="W43" s="12"/>
      <c r="X43" s="12"/>
      <c r="Y43" s="17"/>
      <c r="Z43" s="13"/>
      <c r="AA43" s="17"/>
      <c r="AB43" s="17"/>
      <c r="AC43" s="11"/>
      <c r="AD43" s="1"/>
      <c r="AE43" s="1"/>
      <c r="AF43" s="1" t="s">
        <v>970</v>
      </c>
      <c r="AG43" s="1" t="s">
        <v>971</v>
      </c>
      <c r="AH43" s="1" t="s">
        <v>972</v>
      </c>
      <c r="AI43" s="1" t="s">
        <v>973</v>
      </c>
      <c r="AJ43" s="1" t="s">
        <v>974</v>
      </c>
      <c r="AK43" s="1" t="s">
        <v>975</v>
      </c>
      <c r="AL43" s="1" t="s">
        <v>976</v>
      </c>
      <c r="AM43" s="1" t="s">
        <v>977</v>
      </c>
      <c r="AN43" s="1" t="s">
        <v>978</v>
      </c>
      <c r="AO43" s="1" t="s">
        <v>979</v>
      </c>
      <c r="AP43" s="1" t="s">
        <v>980</v>
      </c>
      <c r="AQ43" s="1" t="s">
        <v>981</v>
      </c>
      <c r="AR43" s="1" t="s">
        <v>982</v>
      </c>
      <c r="AS43" s="1" t="s">
        <v>983</v>
      </c>
      <c r="AT43" s="1" t="s">
        <v>984</v>
      </c>
      <c r="AU43" s="1" t="s">
        <v>985</v>
      </c>
      <c r="AV43" s="1" t="s">
        <v>986</v>
      </c>
      <c r="AW43" s="1"/>
      <c r="AX43" s="1"/>
      <c r="AY43" s="1"/>
      <c r="AZ43" s="1"/>
    </row>
    <row r="44" spans="1:52" ht="75" customHeight="1" hidden="1">
      <c r="A44" s="1"/>
      <c r="B44" s="14"/>
      <c r="C44" s="8" t="s">
        <v>987</v>
      </c>
      <c r="D44" s="18" t="s">
        <v>988</v>
      </c>
      <c r="E44" s="19" t="s">
        <v>989</v>
      </c>
      <c r="F44" s="2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2"/>
      <c r="Y44" s="17"/>
      <c r="Z44" s="13"/>
      <c r="AA44" s="17"/>
      <c r="AB44" s="17"/>
      <c r="AC44" s="11"/>
      <c r="AD44" s="1"/>
      <c r="AE44" s="1"/>
      <c r="AF44" s="1" t="s">
        <v>990</v>
      </c>
      <c r="AG44" s="1" t="s">
        <v>991</v>
      </c>
      <c r="AH44" s="1" t="s">
        <v>992</v>
      </c>
      <c r="AI44" s="1" t="s">
        <v>993</v>
      </c>
      <c r="AJ44" s="1" t="s">
        <v>994</v>
      </c>
      <c r="AK44" s="1" t="s">
        <v>995</v>
      </c>
      <c r="AL44" s="1" t="s">
        <v>996</v>
      </c>
      <c r="AM44" s="1" t="s">
        <v>997</v>
      </c>
      <c r="AN44" s="1" t="s">
        <v>998</v>
      </c>
      <c r="AO44" s="1" t="s">
        <v>999</v>
      </c>
      <c r="AP44" s="1" t="s">
        <v>1000</v>
      </c>
      <c r="AQ44" s="1" t="s">
        <v>689</v>
      </c>
      <c r="AR44" s="1" t="s">
        <v>690</v>
      </c>
      <c r="AS44" s="1" t="s">
        <v>691</v>
      </c>
      <c r="AT44" s="1" t="s">
        <v>692</v>
      </c>
      <c r="AU44" s="1" t="s">
        <v>693</v>
      </c>
      <c r="AV44" s="1" t="s">
        <v>694</v>
      </c>
      <c r="AW44" s="1"/>
      <c r="AX44" s="1"/>
      <c r="AY44" s="1"/>
      <c r="AZ44" s="1"/>
    </row>
    <row r="45" spans="1:52" ht="59.25" customHeight="1" hidden="1">
      <c r="A45" s="1"/>
      <c r="B45" s="25"/>
      <c r="C45" s="8" t="s">
        <v>695</v>
      </c>
      <c r="D45" s="18" t="s">
        <v>696</v>
      </c>
      <c r="E45" s="19" t="s">
        <v>697</v>
      </c>
      <c r="F45" s="2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2"/>
      <c r="W45" s="12"/>
      <c r="X45" s="12"/>
      <c r="Y45" s="17"/>
      <c r="Z45" s="13"/>
      <c r="AA45" s="17"/>
      <c r="AB45" s="17"/>
      <c r="AC45" s="11"/>
      <c r="AD45" s="1"/>
      <c r="AE45" s="1"/>
      <c r="AF45" s="1" t="s">
        <v>698</v>
      </c>
      <c r="AG45" s="1" t="s">
        <v>699</v>
      </c>
      <c r="AH45" s="1" t="s">
        <v>700</v>
      </c>
      <c r="AI45" s="1" t="s">
        <v>701</v>
      </c>
      <c r="AJ45" s="1" t="s">
        <v>702</v>
      </c>
      <c r="AK45" s="1" t="s">
        <v>703</v>
      </c>
      <c r="AL45" s="1" t="s">
        <v>704</v>
      </c>
      <c r="AM45" s="1" t="s">
        <v>705</v>
      </c>
      <c r="AN45" s="1" t="s">
        <v>706</v>
      </c>
      <c r="AO45" s="1" t="s">
        <v>707</v>
      </c>
      <c r="AP45" s="1" t="s">
        <v>708</v>
      </c>
      <c r="AQ45" s="1" t="s">
        <v>709</v>
      </c>
      <c r="AR45" s="1" t="s">
        <v>710</v>
      </c>
      <c r="AS45" s="1" t="s">
        <v>711</v>
      </c>
      <c r="AT45" s="1" t="s">
        <v>712</v>
      </c>
      <c r="AU45" s="1" t="s">
        <v>713</v>
      </c>
      <c r="AV45" s="1" t="s">
        <v>714</v>
      </c>
      <c r="AW45" s="1"/>
      <c r="AX45" s="1"/>
      <c r="AY45" s="1"/>
      <c r="AZ45" s="1"/>
    </row>
    <row r="46" spans="1:52" ht="60.75" customHeight="1" hidden="1">
      <c r="A46" s="1"/>
      <c r="B46" s="25"/>
      <c r="C46" s="8" t="s">
        <v>715</v>
      </c>
      <c r="D46" s="18" t="s">
        <v>716</v>
      </c>
      <c r="E46" s="19" t="s">
        <v>717</v>
      </c>
      <c r="F46" s="2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2"/>
      <c r="Y46" s="17"/>
      <c r="Z46" s="13"/>
      <c r="AA46" s="17"/>
      <c r="AB46" s="17"/>
      <c r="AC46" s="11"/>
      <c r="AD46" s="1"/>
      <c r="AE46" s="1"/>
      <c r="AF46" s="1" t="s">
        <v>718</v>
      </c>
      <c r="AG46" s="1" t="s">
        <v>719</v>
      </c>
      <c r="AH46" s="1" t="s">
        <v>720</v>
      </c>
      <c r="AI46" s="1" t="s">
        <v>721</v>
      </c>
      <c r="AJ46" s="1" t="s">
        <v>722</v>
      </c>
      <c r="AK46" s="1" t="s">
        <v>723</v>
      </c>
      <c r="AL46" s="1" t="s">
        <v>724</v>
      </c>
      <c r="AM46" s="1" t="s">
        <v>725</v>
      </c>
      <c r="AN46" s="1" t="s">
        <v>726</v>
      </c>
      <c r="AO46" s="1" t="s">
        <v>727</v>
      </c>
      <c r="AP46" s="1" t="s">
        <v>451</v>
      </c>
      <c r="AQ46" s="1" t="s">
        <v>452</v>
      </c>
      <c r="AR46" s="1" t="s">
        <v>453</v>
      </c>
      <c r="AS46" s="1" t="s">
        <v>454</v>
      </c>
      <c r="AT46" s="1" t="s">
        <v>455</v>
      </c>
      <c r="AU46" s="1" t="s">
        <v>456</v>
      </c>
      <c r="AV46" s="1" t="s">
        <v>457</v>
      </c>
      <c r="AW46" s="1"/>
      <c r="AX46" s="1"/>
      <c r="AY46" s="1"/>
      <c r="AZ46" s="1"/>
    </row>
    <row r="47" spans="1:52" ht="217.5" customHeight="1">
      <c r="A47" s="1"/>
      <c r="B47" s="14"/>
      <c r="C47" s="8" t="s">
        <v>147</v>
      </c>
      <c r="D47" s="18" t="s">
        <v>458</v>
      </c>
      <c r="E47" s="19" t="s">
        <v>459</v>
      </c>
      <c r="F47" s="26" t="s">
        <v>1200</v>
      </c>
      <c r="G47" s="11"/>
      <c r="H47" s="11"/>
      <c r="I47" s="21" t="s">
        <v>183</v>
      </c>
      <c r="J47" s="20" t="s">
        <v>184</v>
      </c>
      <c r="K47" s="22">
        <v>38718</v>
      </c>
      <c r="L47" s="11"/>
      <c r="M47" s="11"/>
      <c r="N47" s="11"/>
      <c r="O47" s="11"/>
      <c r="P47" s="11"/>
      <c r="Q47" s="21" t="s">
        <v>324</v>
      </c>
      <c r="R47" s="11"/>
      <c r="S47" s="11"/>
      <c r="T47" s="11"/>
      <c r="U47" s="11"/>
      <c r="V47" s="12">
        <f>220</f>
        <v>220</v>
      </c>
      <c r="W47" s="12">
        <v>153.576</v>
      </c>
      <c r="X47" s="12">
        <v>220</v>
      </c>
      <c r="Y47" s="17">
        <v>300</v>
      </c>
      <c r="Z47" s="13"/>
      <c r="AA47" s="17">
        <v>305</v>
      </c>
      <c r="AB47" s="17">
        <v>310</v>
      </c>
      <c r="AC47" s="11"/>
      <c r="AD47" s="1"/>
      <c r="AE47" s="1"/>
      <c r="AF47" s="1" t="s">
        <v>460</v>
      </c>
      <c r="AG47" s="1" t="s">
        <v>461</v>
      </c>
      <c r="AH47" s="1" t="s">
        <v>462</v>
      </c>
      <c r="AI47" s="1" t="s">
        <v>463</v>
      </c>
      <c r="AJ47" s="1" t="s">
        <v>464</v>
      </c>
      <c r="AK47" s="1" t="s">
        <v>465</v>
      </c>
      <c r="AL47" s="1" t="s">
        <v>466</v>
      </c>
      <c r="AM47" s="1" t="s">
        <v>467</v>
      </c>
      <c r="AN47" s="1" t="s">
        <v>468</v>
      </c>
      <c r="AO47" s="1" t="s">
        <v>469</v>
      </c>
      <c r="AP47" s="1" t="s">
        <v>1138</v>
      </c>
      <c r="AQ47" s="1" t="s">
        <v>1139</v>
      </c>
      <c r="AR47" s="1" t="s">
        <v>1140</v>
      </c>
      <c r="AS47" s="1" t="s">
        <v>1141</v>
      </c>
      <c r="AT47" s="1" t="s">
        <v>1142</v>
      </c>
      <c r="AU47" s="1" t="s">
        <v>1143</v>
      </c>
      <c r="AV47" s="1" t="s">
        <v>1144</v>
      </c>
      <c r="AW47" s="1"/>
      <c r="AX47" s="1"/>
      <c r="AY47" s="1"/>
      <c r="AZ47" s="1"/>
    </row>
    <row r="48" spans="1:52" ht="88.5" customHeight="1" hidden="1">
      <c r="A48" s="1"/>
      <c r="B48" s="25"/>
      <c r="C48" s="8" t="s">
        <v>1145</v>
      </c>
      <c r="D48" s="18" t="s">
        <v>1146</v>
      </c>
      <c r="E48" s="19" t="s">
        <v>1147</v>
      </c>
      <c r="F48" s="2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7"/>
      <c r="Z48" s="13"/>
      <c r="AA48" s="17"/>
      <c r="AB48" s="17"/>
      <c r="AC48" s="11"/>
      <c r="AD48" s="1"/>
      <c r="AE48" s="1"/>
      <c r="AF48" s="1" t="s">
        <v>1148</v>
      </c>
      <c r="AG48" s="1" t="s">
        <v>1149</v>
      </c>
      <c r="AH48" s="1" t="s">
        <v>1150</v>
      </c>
      <c r="AI48" s="1" t="s">
        <v>1151</v>
      </c>
      <c r="AJ48" s="1" t="s">
        <v>1152</v>
      </c>
      <c r="AK48" s="1" t="s">
        <v>1153</v>
      </c>
      <c r="AL48" s="1" t="s">
        <v>1154</v>
      </c>
      <c r="AM48" s="1" t="s">
        <v>1155</v>
      </c>
      <c r="AN48" s="1" t="s">
        <v>1156</v>
      </c>
      <c r="AO48" s="1" t="s">
        <v>1157</v>
      </c>
      <c r="AP48" s="1" t="s">
        <v>1158</v>
      </c>
      <c r="AQ48" s="1" t="s">
        <v>1159</v>
      </c>
      <c r="AR48" s="1" t="s">
        <v>1160</v>
      </c>
      <c r="AS48" s="1" t="s">
        <v>1161</v>
      </c>
      <c r="AT48" s="1" t="s">
        <v>1162</v>
      </c>
      <c r="AU48" s="1" t="s">
        <v>1163</v>
      </c>
      <c r="AV48" s="1" t="s">
        <v>1164</v>
      </c>
      <c r="AW48" s="1"/>
      <c r="AX48" s="1"/>
      <c r="AY48" s="1"/>
      <c r="AZ48" s="1"/>
    </row>
    <row r="49" spans="1:52" ht="170.25" customHeight="1">
      <c r="A49" s="1"/>
      <c r="B49" s="25"/>
      <c r="C49" s="8" t="s">
        <v>571</v>
      </c>
      <c r="D49" s="18" t="s">
        <v>1165</v>
      </c>
      <c r="E49" s="19" t="s">
        <v>1166</v>
      </c>
      <c r="F49" s="26" t="s">
        <v>1167</v>
      </c>
      <c r="G49" s="11"/>
      <c r="H49" s="11"/>
      <c r="I49" s="21" t="s">
        <v>183</v>
      </c>
      <c r="J49" s="20" t="s">
        <v>184</v>
      </c>
      <c r="K49" s="22">
        <v>38718</v>
      </c>
      <c r="L49" s="11"/>
      <c r="M49" s="11"/>
      <c r="N49" s="11"/>
      <c r="O49" s="11"/>
      <c r="P49" s="11"/>
      <c r="Q49" s="21" t="s">
        <v>325</v>
      </c>
      <c r="R49" s="11"/>
      <c r="S49" s="11"/>
      <c r="T49" s="11"/>
      <c r="U49" s="11"/>
      <c r="V49" s="12">
        <f>262.3+81.7+19</f>
        <v>363</v>
      </c>
      <c r="W49" s="12">
        <v>361.987</v>
      </c>
      <c r="X49" s="12">
        <f>472.875+25</f>
        <v>497.875</v>
      </c>
      <c r="Y49" s="17">
        <f>150+2+8</f>
        <v>160</v>
      </c>
      <c r="Z49" s="13"/>
      <c r="AA49" s="17">
        <f>160+4+8</f>
        <v>172</v>
      </c>
      <c r="AB49" s="17">
        <f>170+4+10</f>
        <v>184</v>
      </c>
      <c r="AC49" s="11"/>
      <c r="AD49" s="1"/>
      <c r="AE49" s="1"/>
      <c r="AF49" s="1" t="s">
        <v>1168</v>
      </c>
      <c r="AG49" s="1" t="s">
        <v>1169</v>
      </c>
      <c r="AH49" s="1" t="s">
        <v>1170</v>
      </c>
      <c r="AI49" s="1" t="s">
        <v>1171</v>
      </c>
      <c r="AJ49" s="1" t="s">
        <v>1172</v>
      </c>
      <c r="AK49" s="1" t="s">
        <v>1173</v>
      </c>
      <c r="AL49" s="1" t="s">
        <v>1174</v>
      </c>
      <c r="AM49" s="1" t="s">
        <v>1175</v>
      </c>
      <c r="AN49" s="1" t="s">
        <v>1176</v>
      </c>
      <c r="AO49" s="1" t="s">
        <v>1177</v>
      </c>
      <c r="AP49" s="1" t="s">
        <v>1178</v>
      </c>
      <c r="AQ49" s="1" t="s">
        <v>1179</v>
      </c>
      <c r="AR49" s="1" t="s">
        <v>1180</v>
      </c>
      <c r="AS49" s="1" t="s">
        <v>1181</v>
      </c>
      <c r="AT49" s="1" t="s">
        <v>1182</v>
      </c>
      <c r="AU49" s="1" t="s">
        <v>1183</v>
      </c>
      <c r="AV49" s="1" t="s">
        <v>1184</v>
      </c>
      <c r="AW49" s="1"/>
      <c r="AX49" s="1"/>
      <c r="AY49" s="1"/>
      <c r="AZ49" s="1"/>
    </row>
    <row r="50" spans="1:52" ht="101.25" customHeight="1" hidden="1">
      <c r="A50" s="1"/>
      <c r="B50" s="14"/>
      <c r="C50" s="8" t="s">
        <v>1185</v>
      </c>
      <c r="D50" s="18" t="s">
        <v>1186</v>
      </c>
      <c r="E50" s="19" t="s">
        <v>1187</v>
      </c>
      <c r="F50" s="2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2"/>
      <c r="W50" s="12"/>
      <c r="X50" s="12"/>
      <c r="Y50" s="17"/>
      <c r="Z50" s="13"/>
      <c r="AA50" s="17"/>
      <c r="AB50" s="17"/>
      <c r="AC50" s="11"/>
      <c r="AD50" s="1"/>
      <c r="AE50" s="1"/>
      <c r="AF50" s="1" t="s">
        <v>499</v>
      </c>
      <c r="AG50" s="1" t="s">
        <v>500</v>
      </c>
      <c r="AH50" s="1" t="s">
        <v>501</v>
      </c>
      <c r="AI50" s="1" t="s">
        <v>502</v>
      </c>
      <c r="AJ50" s="1" t="s">
        <v>503</v>
      </c>
      <c r="AK50" s="1" t="s">
        <v>504</v>
      </c>
      <c r="AL50" s="1" t="s">
        <v>505</v>
      </c>
      <c r="AM50" s="1" t="s">
        <v>506</v>
      </c>
      <c r="AN50" s="1" t="s">
        <v>507</v>
      </c>
      <c r="AO50" s="1" t="s">
        <v>508</v>
      </c>
      <c r="AP50" s="1" t="s">
        <v>509</v>
      </c>
      <c r="AQ50" s="1" t="s">
        <v>510</v>
      </c>
      <c r="AR50" s="1" t="s">
        <v>511</v>
      </c>
      <c r="AS50" s="1" t="s">
        <v>512</v>
      </c>
      <c r="AT50" s="1" t="s">
        <v>513</v>
      </c>
      <c r="AU50" s="1" t="s">
        <v>514</v>
      </c>
      <c r="AV50" s="1" t="s">
        <v>515</v>
      </c>
      <c r="AW50" s="1"/>
      <c r="AX50" s="1"/>
      <c r="AY50" s="1"/>
      <c r="AZ50" s="1"/>
    </row>
    <row r="51" spans="1:52" ht="34.5" customHeight="1" hidden="1">
      <c r="A51" s="29"/>
      <c r="B51" s="7"/>
      <c r="C51" s="8" t="s">
        <v>516</v>
      </c>
      <c r="D51" s="18" t="s">
        <v>517</v>
      </c>
      <c r="E51" s="19" t="s">
        <v>518</v>
      </c>
      <c r="F51" s="2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2"/>
      <c r="W51" s="12"/>
      <c r="X51" s="12"/>
      <c r="Y51" s="17"/>
      <c r="Z51" s="13"/>
      <c r="AA51" s="17"/>
      <c r="AB51" s="17"/>
      <c r="AC51" s="11"/>
      <c r="AD51" s="1"/>
      <c r="AE51" s="1"/>
      <c r="AF51" s="1" t="s">
        <v>519</v>
      </c>
      <c r="AG51" s="1" t="s">
        <v>520</v>
      </c>
      <c r="AH51" s="1" t="s">
        <v>521</v>
      </c>
      <c r="AI51" s="1" t="s">
        <v>522</v>
      </c>
      <c r="AJ51" s="1" t="s">
        <v>523</v>
      </c>
      <c r="AK51" s="1" t="s">
        <v>524</v>
      </c>
      <c r="AL51" s="1" t="s">
        <v>525</v>
      </c>
      <c r="AM51" s="1" t="s">
        <v>526</v>
      </c>
      <c r="AN51" s="1" t="s">
        <v>527</v>
      </c>
      <c r="AO51" s="1" t="s">
        <v>528</v>
      </c>
      <c r="AP51" s="1" t="s">
        <v>529</v>
      </c>
      <c r="AQ51" s="1" t="s">
        <v>530</v>
      </c>
      <c r="AR51" s="1" t="s">
        <v>531</v>
      </c>
      <c r="AS51" s="1" t="s">
        <v>532</v>
      </c>
      <c r="AT51" s="1" t="s">
        <v>533</v>
      </c>
      <c r="AU51" s="1" t="s">
        <v>534</v>
      </c>
      <c r="AV51" s="1" t="s">
        <v>535</v>
      </c>
      <c r="AW51" s="1"/>
      <c r="AX51" s="1"/>
      <c r="AY51" s="1"/>
      <c r="AZ51" s="1"/>
    </row>
    <row r="52" spans="1:52" ht="49.5" customHeight="1" hidden="1">
      <c r="A52" s="1"/>
      <c r="B52" s="7"/>
      <c r="C52" s="8" t="s">
        <v>536</v>
      </c>
      <c r="D52" s="18" t="s">
        <v>537</v>
      </c>
      <c r="E52" s="19" t="s">
        <v>538</v>
      </c>
      <c r="F52" s="2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2"/>
      <c r="W52" s="12"/>
      <c r="X52" s="12"/>
      <c r="Y52" s="17"/>
      <c r="Z52" s="13"/>
      <c r="AA52" s="17"/>
      <c r="AB52" s="17"/>
      <c r="AC52" s="11"/>
      <c r="AD52" s="1"/>
      <c r="AE52" s="1"/>
      <c r="AF52" s="1" t="s">
        <v>539</v>
      </c>
      <c r="AG52" s="1" t="s">
        <v>540</v>
      </c>
      <c r="AH52" s="1" t="s">
        <v>541</v>
      </c>
      <c r="AI52" s="1" t="s">
        <v>542</v>
      </c>
      <c r="AJ52" s="1" t="s">
        <v>543</v>
      </c>
      <c r="AK52" s="1" t="s">
        <v>544</v>
      </c>
      <c r="AL52" s="1" t="s">
        <v>545</v>
      </c>
      <c r="AM52" s="1" t="s">
        <v>546</v>
      </c>
      <c r="AN52" s="1" t="s">
        <v>547</v>
      </c>
      <c r="AO52" s="1" t="s">
        <v>548</v>
      </c>
      <c r="AP52" s="1" t="s">
        <v>549</v>
      </c>
      <c r="AQ52" s="1" t="s">
        <v>550</v>
      </c>
      <c r="AR52" s="1" t="s">
        <v>551</v>
      </c>
      <c r="AS52" s="1" t="s">
        <v>552</v>
      </c>
      <c r="AT52" s="1" t="s">
        <v>553</v>
      </c>
      <c r="AU52" s="1" t="s">
        <v>554</v>
      </c>
      <c r="AV52" s="1" t="s">
        <v>831</v>
      </c>
      <c r="AW52" s="1"/>
      <c r="AX52" s="1"/>
      <c r="AY52" s="1"/>
      <c r="AZ52" s="1"/>
    </row>
    <row r="53" spans="1:52" ht="211.5" customHeight="1">
      <c r="A53" s="1"/>
      <c r="B53" s="7"/>
      <c r="C53" s="8" t="s">
        <v>591</v>
      </c>
      <c r="D53" s="18" t="s">
        <v>1080</v>
      </c>
      <c r="E53" s="19" t="s">
        <v>1081</v>
      </c>
      <c r="F53" s="26" t="s">
        <v>108</v>
      </c>
      <c r="G53" s="11"/>
      <c r="H53" s="11"/>
      <c r="I53" s="21" t="s">
        <v>183</v>
      </c>
      <c r="J53" s="20" t="s">
        <v>184</v>
      </c>
      <c r="K53" s="22">
        <v>38718</v>
      </c>
      <c r="L53" s="11"/>
      <c r="M53" s="11"/>
      <c r="N53" s="11"/>
      <c r="O53" s="11"/>
      <c r="P53" s="11"/>
      <c r="Q53" s="21" t="s">
        <v>326</v>
      </c>
      <c r="R53" s="11"/>
      <c r="S53" s="11"/>
      <c r="T53" s="11"/>
      <c r="U53" s="11"/>
      <c r="V53" s="12"/>
      <c r="W53" s="12"/>
      <c r="X53" s="12">
        <v>147</v>
      </c>
      <c r="Y53" s="17">
        <v>2275.006</v>
      </c>
      <c r="Z53" s="13"/>
      <c r="AA53" s="17">
        <v>6008.35</v>
      </c>
      <c r="AB53" s="17">
        <v>8515.705</v>
      </c>
      <c r="AC53" s="1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94.25" customHeight="1">
      <c r="A54" s="29"/>
      <c r="B54" s="7"/>
      <c r="C54" s="8" t="s">
        <v>832</v>
      </c>
      <c r="D54" s="15" t="s">
        <v>833</v>
      </c>
      <c r="E54" s="16" t="s">
        <v>834</v>
      </c>
      <c r="F54" s="26" t="s">
        <v>728</v>
      </c>
      <c r="G54" s="11"/>
      <c r="H54" s="11"/>
      <c r="I54" s="21" t="s">
        <v>183</v>
      </c>
      <c r="J54" s="20" t="s">
        <v>184</v>
      </c>
      <c r="K54" s="22">
        <v>38718</v>
      </c>
      <c r="L54" s="11"/>
      <c r="M54" s="11"/>
      <c r="N54" s="11"/>
      <c r="O54" s="11"/>
      <c r="P54" s="11"/>
      <c r="Q54" s="21" t="s">
        <v>1137</v>
      </c>
      <c r="R54" s="23" t="s">
        <v>658</v>
      </c>
      <c r="S54" s="24" t="s">
        <v>186</v>
      </c>
      <c r="T54" s="11"/>
      <c r="U54" s="11"/>
      <c r="V54" s="12">
        <f>247+109.8+123.3</f>
        <v>480.1</v>
      </c>
      <c r="W54" s="12">
        <v>480.1</v>
      </c>
      <c r="X54" s="12"/>
      <c r="Y54" s="17"/>
      <c r="Z54" s="13"/>
      <c r="AA54" s="17"/>
      <c r="AB54" s="62"/>
      <c r="AC54" s="11"/>
      <c r="AD54" s="1"/>
      <c r="AE54" s="1"/>
      <c r="AF54" s="1" t="s">
        <v>835</v>
      </c>
      <c r="AG54" s="1" t="s">
        <v>836</v>
      </c>
      <c r="AH54" s="1" t="s">
        <v>837</v>
      </c>
      <c r="AI54" s="1" t="s">
        <v>838</v>
      </c>
      <c r="AJ54" s="1" t="s">
        <v>839</v>
      </c>
      <c r="AK54" s="1" t="s">
        <v>840</v>
      </c>
      <c r="AL54" s="1" t="s">
        <v>841</v>
      </c>
      <c r="AM54" s="1" t="s">
        <v>842</v>
      </c>
      <c r="AN54" s="1" t="s">
        <v>843</v>
      </c>
      <c r="AO54" s="1" t="s">
        <v>844</v>
      </c>
      <c r="AP54" s="1" t="s">
        <v>845</v>
      </c>
      <c r="AQ54" s="1" t="s">
        <v>846</v>
      </c>
      <c r="AR54" s="1" t="s">
        <v>847</v>
      </c>
      <c r="AS54" s="1" t="s">
        <v>848</v>
      </c>
      <c r="AT54" s="1" t="s">
        <v>849</v>
      </c>
      <c r="AU54" s="1" t="s">
        <v>850</v>
      </c>
      <c r="AV54" s="1" t="s">
        <v>851</v>
      </c>
      <c r="AW54" s="1"/>
      <c r="AX54" s="1"/>
      <c r="AY54" s="1"/>
      <c r="AZ54" s="1"/>
    </row>
    <row r="55" spans="1:52" ht="12.75">
      <c r="A55" s="1"/>
      <c r="B55" s="6"/>
      <c r="C55" s="30"/>
      <c r="D55" s="15" t="s">
        <v>1224</v>
      </c>
      <c r="E55" s="16"/>
      <c r="F55" s="2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2"/>
      <c r="W55" s="12"/>
      <c r="X55" s="12"/>
      <c r="Y55" s="17"/>
      <c r="Z55" s="13"/>
      <c r="AA55" s="17"/>
      <c r="AB55" s="17"/>
      <c r="AC55" s="11"/>
      <c r="AD55" s="1"/>
      <c r="AE55" s="1"/>
      <c r="AF55" s="1" t="s">
        <v>1225</v>
      </c>
      <c r="AG55" s="1" t="s">
        <v>1226</v>
      </c>
      <c r="AH55" s="1" t="s">
        <v>1227</v>
      </c>
      <c r="AI55" s="1" t="s">
        <v>1228</v>
      </c>
      <c r="AJ55" s="1" t="s">
        <v>1229</v>
      </c>
      <c r="AK55" s="1" t="s">
        <v>1230</v>
      </c>
      <c r="AL55" s="1" t="s">
        <v>1231</v>
      </c>
      <c r="AM55" s="1" t="s">
        <v>1232</v>
      </c>
      <c r="AN55" s="1" t="s">
        <v>1233</v>
      </c>
      <c r="AO55" s="1" t="s">
        <v>1234</v>
      </c>
      <c r="AP55" s="1" t="s">
        <v>1235</v>
      </c>
      <c r="AQ55" s="1" t="s">
        <v>1236</v>
      </c>
      <c r="AR55" s="1" t="s">
        <v>1237</v>
      </c>
      <c r="AS55" s="1" t="s">
        <v>1238</v>
      </c>
      <c r="AT55" s="1" t="s">
        <v>1239</v>
      </c>
      <c r="AU55" s="1" t="s">
        <v>1240</v>
      </c>
      <c r="AV55" s="1" t="s">
        <v>1241</v>
      </c>
      <c r="AW55" s="1"/>
      <c r="AX55" s="1"/>
      <c r="AY55" s="1"/>
      <c r="AZ55" s="1"/>
    </row>
    <row r="56" spans="1:52" ht="99.75" customHeight="1">
      <c r="A56" s="1"/>
      <c r="B56" s="6"/>
      <c r="C56" s="8" t="s">
        <v>1242</v>
      </c>
      <c r="D56" s="15" t="s">
        <v>1243</v>
      </c>
      <c r="E56" s="16" t="s">
        <v>1244</v>
      </c>
      <c r="F56" s="26"/>
      <c r="G56" s="11"/>
      <c r="H56" s="11"/>
      <c r="I56" s="11"/>
      <c r="J56" s="11"/>
      <c r="K56" s="11"/>
      <c r="L56" s="11"/>
      <c r="M56" s="23"/>
      <c r="N56" s="20"/>
      <c r="O56" s="11"/>
      <c r="P56" s="11"/>
      <c r="Q56" s="11"/>
      <c r="R56" s="11"/>
      <c r="S56" s="11"/>
      <c r="T56" s="11"/>
      <c r="U56" s="11"/>
      <c r="V56" s="12">
        <f>V57+V58+V59</f>
        <v>1108.6</v>
      </c>
      <c r="W56" s="12">
        <f>W57+W58+W59</f>
        <v>1108.562</v>
      </c>
      <c r="X56" s="12">
        <f>X57+X58+X59</f>
        <v>770.048</v>
      </c>
      <c r="Y56" s="12">
        <f>Y57+Y58+Y59</f>
        <v>1163.714</v>
      </c>
      <c r="Z56" s="13"/>
      <c r="AA56" s="12">
        <f>AA57+AA58+AA59</f>
        <v>546.714</v>
      </c>
      <c r="AB56" s="12">
        <f>AB57+AB58+AB59</f>
        <v>546.714</v>
      </c>
      <c r="AC56" s="11"/>
      <c r="AD56" s="1"/>
      <c r="AE56" s="1"/>
      <c r="AF56" s="1" t="s">
        <v>1245</v>
      </c>
      <c r="AG56" s="1" t="s">
        <v>1246</v>
      </c>
      <c r="AH56" s="1" t="s">
        <v>1247</v>
      </c>
      <c r="AI56" s="1" t="s">
        <v>1248</v>
      </c>
      <c r="AJ56" s="1" t="s">
        <v>1249</v>
      </c>
      <c r="AK56" s="1" t="s">
        <v>1250</v>
      </c>
      <c r="AL56" s="1" t="s">
        <v>1251</v>
      </c>
      <c r="AM56" s="1" t="s">
        <v>235</v>
      </c>
      <c r="AN56" s="1" t="s">
        <v>236</v>
      </c>
      <c r="AO56" s="1" t="s">
        <v>237</v>
      </c>
      <c r="AP56" s="1" t="s">
        <v>238</v>
      </c>
      <c r="AQ56" s="1" t="s">
        <v>239</v>
      </c>
      <c r="AR56" s="1" t="s">
        <v>240</v>
      </c>
      <c r="AS56" s="1" t="s">
        <v>241</v>
      </c>
      <c r="AT56" s="1" t="s">
        <v>242</v>
      </c>
      <c r="AU56" s="1" t="s">
        <v>243</v>
      </c>
      <c r="AV56" s="1" t="s">
        <v>244</v>
      </c>
      <c r="AW56" s="1"/>
      <c r="AX56" s="1"/>
      <c r="AY56" s="1"/>
      <c r="AZ56" s="1"/>
    </row>
    <row r="57" spans="1:52" ht="90">
      <c r="A57" s="1"/>
      <c r="B57" s="7"/>
      <c r="C57" s="31" t="s">
        <v>245</v>
      </c>
      <c r="D57" s="32" t="s">
        <v>246</v>
      </c>
      <c r="E57" s="16" t="s">
        <v>247</v>
      </c>
      <c r="F57" s="26" t="s">
        <v>248</v>
      </c>
      <c r="G57" s="11"/>
      <c r="H57" s="11"/>
      <c r="I57" s="21" t="s">
        <v>183</v>
      </c>
      <c r="J57" s="20" t="s">
        <v>184</v>
      </c>
      <c r="K57" s="22">
        <v>38718</v>
      </c>
      <c r="L57" s="11"/>
      <c r="M57" s="23"/>
      <c r="N57" s="20"/>
      <c r="O57" s="11"/>
      <c r="P57" s="11"/>
      <c r="Q57" s="28" t="s">
        <v>249</v>
      </c>
      <c r="R57" s="11"/>
      <c r="S57" s="11"/>
      <c r="T57" s="11"/>
      <c r="U57" s="11"/>
      <c r="V57" s="12">
        <v>485.6</v>
      </c>
      <c r="W57" s="12">
        <v>485.562</v>
      </c>
      <c r="X57" s="12">
        <v>495.864</v>
      </c>
      <c r="Y57" s="17">
        <v>617</v>
      </c>
      <c r="Z57" s="13"/>
      <c r="AA57" s="17"/>
      <c r="AB57" s="17"/>
      <c r="AC57" s="11"/>
      <c r="AD57" s="1"/>
      <c r="AE57" s="1"/>
      <c r="AF57" s="1" t="s">
        <v>250</v>
      </c>
      <c r="AG57" s="1" t="s">
        <v>251</v>
      </c>
      <c r="AH57" s="1" t="s">
        <v>252</v>
      </c>
      <c r="AI57" s="1" t="s">
        <v>253</v>
      </c>
      <c r="AJ57" s="1" t="s">
        <v>254</v>
      </c>
      <c r="AK57" s="1" t="s">
        <v>255</v>
      </c>
      <c r="AL57" s="1" t="s">
        <v>256</v>
      </c>
      <c r="AM57" s="1" t="s">
        <v>257</v>
      </c>
      <c r="AN57" s="1" t="s">
        <v>258</v>
      </c>
      <c r="AO57" s="1" t="s">
        <v>259</v>
      </c>
      <c r="AP57" s="1" t="s">
        <v>260</v>
      </c>
      <c r="AQ57" s="1" t="s">
        <v>261</v>
      </c>
      <c r="AR57" s="1" t="s">
        <v>262</v>
      </c>
      <c r="AS57" s="1" t="s">
        <v>263</v>
      </c>
      <c r="AT57" s="1" t="s">
        <v>264</v>
      </c>
      <c r="AU57" s="1" t="s">
        <v>265</v>
      </c>
      <c r="AV57" s="1" t="s">
        <v>266</v>
      </c>
      <c r="AW57" s="1"/>
      <c r="AX57" s="1"/>
      <c r="AY57" s="1"/>
      <c r="AZ57" s="1"/>
    </row>
    <row r="58" spans="1:52" ht="62.25" customHeight="1">
      <c r="A58" s="1"/>
      <c r="B58" s="7"/>
      <c r="C58" s="31" t="s">
        <v>267</v>
      </c>
      <c r="D58" s="32" t="s">
        <v>268</v>
      </c>
      <c r="E58" s="16" t="s">
        <v>269</v>
      </c>
      <c r="F58" s="26" t="s">
        <v>270</v>
      </c>
      <c r="G58" s="11"/>
      <c r="H58" s="11"/>
      <c r="I58" s="21"/>
      <c r="J58" s="20"/>
      <c r="K58" s="22"/>
      <c r="L58" s="11"/>
      <c r="M58" s="23"/>
      <c r="N58" s="20"/>
      <c r="O58" s="11"/>
      <c r="P58" s="11"/>
      <c r="Q58" s="28" t="s">
        <v>797</v>
      </c>
      <c r="R58" s="11"/>
      <c r="S58" s="11"/>
      <c r="T58" s="11"/>
      <c r="U58" s="11"/>
      <c r="V58" s="12">
        <v>10</v>
      </c>
      <c r="W58" s="12">
        <v>10</v>
      </c>
      <c r="X58" s="12">
        <v>274.184</v>
      </c>
      <c r="Y58" s="17">
        <v>546.714</v>
      </c>
      <c r="Z58" s="13"/>
      <c r="AA58" s="17">
        <v>546.714</v>
      </c>
      <c r="AB58" s="17">
        <v>546.714</v>
      </c>
      <c r="AC58" s="1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91.25">
      <c r="A59" s="1"/>
      <c r="B59" s="7"/>
      <c r="C59" s="31" t="s">
        <v>328</v>
      </c>
      <c r="D59" s="32" t="s">
        <v>271</v>
      </c>
      <c r="E59" s="16" t="s">
        <v>272</v>
      </c>
      <c r="F59" s="26" t="s">
        <v>273</v>
      </c>
      <c r="G59" s="11"/>
      <c r="H59" s="11"/>
      <c r="I59" s="21"/>
      <c r="J59" s="20"/>
      <c r="K59" s="22"/>
      <c r="L59" s="11"/>
      <c r="M59" s="23"/>
      <c r="N59" s="20"/>
      <c r="O59" s="11"/>
      <c r="P59" s="11"/>
      <c r="Q59" s="21" t="s">
        <v>1137</v>
      </c>
      <c r="R59" s="11"/>
      <c r="S59" s="11"/>
      <c r="T59" s="11"/>
      <c r="U59" s="11"/>
      <c r="V59" s="12">
        <f>500+63+50</f>
        <v>613</v>
      </c>
      <c r="W59" s="12">
        <f>500+113</f>
        <v>613</v>
      </c>
      <c r="X59" s="12"/>
      <c r="Y59" s="17"/>
      <c r="Z59" s="13"/>
      <c r="AA59" s="17"/>
      <c r="AB59" s="17"/>
      <c r="AC59" s="1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48.5" customHeight="1">
      <c r="A60" s="1"/>
      <c r="B60" s="14"/>
      <c r="C60" s="8" t="s">
        <v>274</v>
      </c>
      <c r="D60" s="15" t="s">
        <v>275</v>
      </c>
      <c r="E60" s="16" t="s">
        <v>276</v>
      </c>
      <c r="F60" s="2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2">
        <f>V61+V62</f>
        <v>953</v>
      </c>
      <c r="W60" s="12">
        <f>W61+W62</f>
        <v>56.746</v>
      </c>
      <c r="X60" s="12">
        <f>X61+X62</f>
        <v>142</v>
      </c>
      <c r="Y60" s="12">
        <f>AA61+Y62</f>
        <v>172</v>
      </c>
      <c r="Z60" s="13"/>
      <c r="AA60" s="12">
        <f>AB61+AA62</f>
        <v>172</v>
      </c>
      <c r="AB60" s="12">
        <f>AC61+AB62</f>
        <v>172</v>
      </c>
      <c r="AC60" s="11"/>
      <c r="AD60" s="1"/>
      <c r="AE60" s="1"/>
      <c r="AF60" s="1" t="s">
        <v>277</v>
      </c>
      <c r="AG60" s="1" t="s">
        <v>278</v>
      </c>
      <c r="AH60" s="1" t="s">
        <v>279</v>
      </c>
      <c r="AI60" s="1" t="s">
        <v>280</v>
      </c>
      <c r="AJ60" s="1" t="s">
        <v>281</v>
      </c>
      <c r="AK60" s="1" t="s">
        <v>282</v>
      </c>
      <c r="AL60" s="1" t="s">
        <v>283</v>
      </c>
      <c r="AM60" s="1" t="s">
        <v>284</v>
      </c>
      <c r="AN60" s="1" t="s">
        <v>285</v>
      </c>
      <c r="AO60" s="1" t="s">
        <v>286</v>
      </c>
      <c r="AP60" s="1" t="s">
        <v>287</v>
      </c>
      <c r="AQ60" s="1" t="s">
        <v>288</v>
      </c>
      <c r="AR60" s="1" t="s">
        <v>289</v>
      </c>
      <c r="AS60" s="1" t="s">
        <v>290</v>
      </c>
      <c r="AT60" s="1" t="s">
        <v>291</v>
      </c>
      <c r="AU60" s="1" t="s">
        <v>292</v>
      </c>
      <c r="AV60" s="1" t="s">
        <v>293</v>
      </c>
      <c r="AW60" s="1"/>
      <c r="AX60" s="1"/>
      <c r="AY60" s="1"/>
      <c r="AZ60" s="1"/>
    </row>
    <row r="61" spans="1:52" ht="146.25" customHeight="1">
      <c r="A61" s="1"/>
      <c r="B61" s="14"/>
      <c r="C61" s="31" t="s">
        <v>294</v>
      </c>
      <c r="D61" s="66" t="s">
        <v>295</v>
      </c>
      <c r="E61" s="16" t="s">
        <v>296</v>
      </c>
      <c r="F61" s="26" t="s">
        <v>796</v>
      </c>
      <c r="G61" s="11"/>
      <c r="H61" s="11"/>
      <c r="I61" s="21" t="s">
        <v>183</v>
      </c>
      <c r="J61" s="20" t="s">
        <v>184</v>
      </c>
      <c r="K61" s="22">
        <v>38718</v>
      </c>
      <c r="L61" s="11"/>
      <c r="M61" s="11"/>
      <c r="N61" s="11"/>
      <c r="O61" s="11"/>
      <c r="P61" s="11"/>
      <c r="Q61" s="21" t="s">
        <v>297</v>
      </c>
      <c r="R61" s="11"/>
      <c r="S61" s="11"/>
      <c r="T61" s="11"/>
      <c r="U61" s="11"/>
      <c r="V61" s="12"/>
      <c r="W61" s="12"/>
      <c r="X61" s="12"/>
      <c r="Y61" s="17"/>
      <c r="Z61" s="13"/>
      <c r="AA61" s="17"/>
      <c r="AB61" s="17"/>
      <c r="AC61" s="1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90">
      <c r="A62" s="1"/>
      <c r="B62" s="14"/>
      <c r="C62" s="31" t="s">
        <v>298</v>
      </c>
      <c r="D62" s="67" t="s">
        <v>299</v>
      </c>
      <c r="E62" s="16" t="s">
        <v>300</v>
      </c>
      <c r="F62" s="20" t="s">
        <v>301</v>
      </c>
      <c r="G62" s="11"/>
      <c r="H62" s="11"/>
      <c r="I62" s="21" t="s">
        <v>183</v>
      </c>
      <c r="J62" s="20" t="s">
        <v>184</v>
      </c>
      <c r="K62" s="22">
        <v>38718</v>
      </c>
      <c r="L62" s="11"/>
      <c r="M62" s="11"/>
      <c r="N62" s="11"/>
      <c r="O62" s="11"/>
      <c r="P62" s="11"/>
      <c r="Q62" s="36" t="s">
        <v>797</v>
      </c>
      <c r="R62" s="11"/>
      <c r="S62" s="11"/>
      <c r="T62" s="11"/>
      <c r="U62" s="11"/>
      <c r="V62" s="12">
        <v>953</v>
      </c>
      <c r="W62" s="12">
        <v>56.746</v>
      </c>
      <c r="X62" s="12">
        <v>142</v>
      </c>
      <c r="Y62" s="17">
        <v>172</v>
      </c>
      <c r="Z62" s="13"/>
      <c r="AA62" s="17">
        <v>172</v>
      </c>
      <c r="AB62" s="62">
        <v>172</v>
      </c>
      <c r="AC62" s="11"/>
      <c r="AD62" s="1"/>
      <c r="AE62" s="1"/>
      <c r="AF62" s="1" t="s">
        <v>302</v>
      </c>
      <c r="AG62" s="1" t="s">
        <v>303</v>
      </c>
      <c r="AH62" s="1" t="s">
        <v>304</v>
      </c>
      <c r="AI62" s="1" t="s">
        <v>305</v>
      </c>
      <c r="AJ62" s="1" t="s">
        <v>306</v>
      </c>
      <c r="AK62" s="1" t="s">
        <v>307</v>
      </c>
      <c r="AL62" s="1" t="s">
        <v>308</v>
      </c>
      <c r="AM62" s="1" t="s">
        <v>309</v>
      </c>
      <c r="AN62" s="1" t="s">
        <v>310</v>
      </c>
      <c r="AO62" s="1" t="s">
        <v>311</v>
      </c>
      <c r="AP62" s="1" t="s">
        <v>312</v>
      </c>
      <c r="AQ62" s="1" t="s">
        <v>313</v>
      </c>
      <c r="AR62" s="1" t="s">
        <v>1082</v>
      </c>
      <c r="AS62" s="1" t="s">
        <v>1083</v>
      </c>
      <c r="AT62" s="1" t="s">
        <v>1084</v>
      </c>
      <c r="AU62" s="1" t="s">
        <v>1085</v>
      </c>
      <c r="AV62" s="1" t="s">
        <v>1086</v>
      </c>
      <c r="AW62" s="1"/>
      <c r="AX62" s="1"/>
      <c r="AY62" s="1"/>
      <c r="AZ62" s="1"/>
    </row>
    <row r="63" spans="1:52" ht="12.75" hidden="1">
      <c r="A63" s="1"/>
      <c r="B63" s="14"/>
      <c r="C63" s="30"/>
      <c r="D63" s="15" t="s">
        <v>1087</v>
      </c>
      <c r="E63" s="1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2"/>
      <c r="W63" s="12"/>
      <c r="X63" s="12"/>
      <c r="Y63" s="17"/>
      <c r="Z63" s="13"/>
      <c r="AA63" s="17"/>
      <c r="AB63" s="64"/>
      <c r="AC63" s="1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29.25" customHeight="1">
      <c r="A64" s="1"/>
      <c r="B64" s="14"/>
      <c r="C64" s="8"/>
      <c r="D64" s="9" t="s">
        <v>1088</v>
      </c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2">
        <f aca="true" t="shared" si="0" ref="V64:AB64">V9</f>
        <v>38389.09999999999</v>
      </c>
      <c r="W64" s="12">
        <f t="shared" si="0"/>
        <v>26173.913999999997</v>
      </c>
      <c r="X64" s="12">
        <f t="shared" si="0"/>
        <v>89690.99099999998</v>
      </c>
      <c r="Y64" s="17">
        <f t="shared" si="0"/>
        <v>69983.073</v>
      </c>
      <c r="Z64" s="13">
        <f t="shared" si="0"/>
        <v>0</v>
      </c>
      <c r="AA64" s="17">
        <f t="shared" si="0"/>
        <v>72195.909</v>
      </c>
      <c r="AB64" s="17">
        <f t="shared" si="0"/>
        <v>73707.454</v>
      </c>
      <c r="AC64" s="11"/>
      <c r="AD64" s="1"/>
      <c r="AE64" s="1"/>
      <c r="AF64" s="1" t="s">
        <v>1089</v>
      </c>
      <c r="AG64" s="1" t="s">
        <v>1090</v>
      </c>
      <c r="AH64" s="1" t="s">
        <v>1091</v>
      </c>
      <c r="AI64" s="1" t="s">
        <v>1092</v>
      </c>
      <c r="AJ64" s="1" t="s">
        <v>1093</v>
      </c>
      <c r="AK64" s="1" t="s">
        <v>1094</v>
      </c>
      <c r="AL64" s="1" t="s">
        <v>1095</v>
      </c>
      <c r="AM64" s="1" t="s">
        <v>1096</v>
      </c>
      <c r="AN64" s="1" t="s">
        <v>1097</v>
      </c>
      <c r="AO64" s="1" t="s">
        <v>1098</v>
      </c>
      <c r="AP64" s="1" t="s">
        <v>1099</v>
      </c>
      <c r="AQ64" s="1" t="s">
        <v>1100</v>
      </c>
      <c r="AR64" s="1" t="s">
        <v>1101</v>
      </c>
      <c r="AS64" s="1" t="s">
        <v>1102</v>
      </c>
      <c r="AT64" s="1" t="s">
        <v>1103</v>
      </c>
      <c r="AU64" s="1" t="s">
        <v>1104</v>
      </c>
      <c r="AV64" s="1" t="s">
        <v>1105</v>
      </c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"/>
      <c r="Z65" s="1"/>
      <c r="AA65" s="2"/>
      <c r="AB65" s="2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1"/>
      <c r="AA66" s="2"/>
      <c r="AB66" s="2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1"/>
      <c r="AA67" s="2"/>
      <c r="AB67" s="2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00" t="s">
        <v>1106</v>
      </c>
      <c r="D68" s="100"/>
      <c r="E68" s="100"/>
      <c r="F68" s="100"/>
      <c r="G68" s="100"/>
      <c r="H68" s="100"/>
      <c r="I68" s="100"/>
      <c r="J68" s="10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1"/>
      <c r="AA68" s="2"/>
      <c r="AB68" s="2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00" t="s">
        <v>1107</v>
      </c>
      <c r="D69" s="100"/>
      <c r="E69" s="100"/>
      <c r="F69" s="100"/>
      <c r="G69" s="100"/>
      <c r="H69" s="100"/>
      <c r="I69" s="100"/>
      <c r="J69" s="10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1"/>
      <c r="AA69" s="2"/>
      <c r="AB69" s="2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1"/>
      <c r="AA70" s="2"/>
      <c r="AB70" s="2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1"/>
      <c r="AA71" s="2"/>
      <c r="AB71" s="2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1"/>
      <c r="AA72" s="2"/>
      <c r="AB72" s="2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1"/>
      <c r="AA73" s="2"/>
      <c r="AB73" s="2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1"/>
      <c r="AA74" s="2"/>
      <c r="AB74" s="2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1"/>
      <c r="AA75" s="2"/>
      <c r="AB75" s="2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1"/>
      <c r="AA76" s="2"/>
      <c r="AB76" s="2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1"/>
      <c r="AA77" s="2"/>
      <c r="AB77" s="2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1"/>
      <c r="AA78" s="2"/>
      <c r="AB78" s="2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1"/>
      <c r="AA79" s="2"/>
      <c r="AB79" s="2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1"/>
      <c r="AA80" s="2"/>
      <c r="AB80" s="2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1"/>
      <c r="AA81" s="2"/>
      <c r="AB81" s="2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4"/>
      <c r="Z82" s="33"/>
      <c r="AA82" s="34"/>
      <c r="AB82" s="34"/>
      <c r="AC82" s="33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4"/>
      <c r="Z83" s="33"/>
      <c r="AA83" s="34"/>
      <c r="AB83" s="34"/>
      <c r="AC83" s="3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4"/>
      <c r="Z84" s="33"/>
      <c r="AA84" s="34"/>
      <c r="AB84" s="34"/>
      <c r="AC84" s="33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4"/>
      <c r="Z85" s="33"/>
      <c r="AA85" s="34"/>
      <c r="AB85" s="34"/>
      <c r="AC85" s="33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4"/>
      <c r="Z86" s="33"/>
      <c r="AA86" s="34"/>
      <c r="AB86" s="34"/>
      <c r="AC86" s="33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4"/>
      <c r="Z87" s="33"/>
      <c r="AA87" s="34"/>
      <c r="AB87" s="34"/>
      <c r="AC87" s="33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4"/>
      <c r="Z88" s="33"/>
      <c r="AA88" s="34"/>
      <c r="AB88" s="34"/>
      <c r="AC88" s="33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4"/>
      <c r="Z89" s="33"/>
      <c r="AA89" s="34"/>
      <c r="AB89" s="34"/>
      <c r="AC89" s="33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4"/>
      <c r="Z90" s="33"/>
      <c r="AA90" s="34"/>
      <c r="AB90" s="34"/>
      <c r="AC90" s="33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4"/>
      <c r="Z91" s="33"/>
      <c r="AA91" s="34"/>
      <c r="AB91" s="34"/>
      <c r="AC91" s="33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4"/>
      <c r="Z92" s="33"/>
      <c r="AA92" s="34"/>
      <c r="AB92" s="34"/>
      <c r="AC92" s="33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4"/>
      <c r="Z93" s="33"/>
      <c r="AA93" s="34"/>
      <c r="AB93" s="34"/>
      <c r="AC93" s="3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4"/>
      <c r="Z94" s="33"/>
      <c r="AA94" s="34"/>
      <c r="AB94" s="34"/>
      <c r="AC94" s="33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4"/>
      <c r="Z95" s="33"/>
      <c r="AA95" s="34"/>
      <c r="AB95" s="34"/>
      <c r="AC95" s="33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4"/>
      <c r="Z96" s="33"/>
      <c r="AA96" s="34"/>
      <c r="AB96" s="34"/>
      <c r="AC96" s="33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4"/>
      <c r="Z97" s="33"/>
      <c r="AA97" s="34"/>
      <c r="AB97" s="34"/>
      <c r="AC97" s="33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4"/>
      <c r="Z98" s="33"/>
      <c r="AA98" s="34"/>
      <c r="AB98" s="34"/>
      <c r="AC98" s="33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4"/>
      <c r="Z99" s="33"/>
      <c r="AA99" s="34"/>
      <c r="AB99" s="34"/>
      <c r="AC99" s="33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4"/>
      <c r="Z100" s="33"/>
      <c r="AA100" s="34"/>
      <c r="AB100" s="34"/>
      <c r="AC100" s="33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4"/>
      <c r="Z101" s="33"/>
      <c r="AA101" s="34"/>
      <c r="AB101" s="34"/>
      <c r="AC101" s="33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4"/>
      <c r="Z102" s="33"/>
      <c r="AA102" s="34"/>
      <c r="AB102" s="34"/>
      <c r="AC102" s="33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4"/>
      <c r="Z103" s="33"/>
      <c r="AA103" s="34"/>
      <c r="AB103" s="34"/>
      <c r="AC103" s="3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4"/>
      <c r="Z104" s="33"/>
      <c r="AA104" s="34"/>
      <c r="AB104" s="34"/>
      <c r="AC104" s="33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4"/>
      <c r="Z105" s="33"/>
      <c r="AA105" s="34"/>
      <c r="AB105" s="34"/>
      <c r="AC105" s="33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4"/>
      <c r="Z106" s="33"/>
      <c r="AA106" s="34"/>
      <c r="AB106" s="34"/>
      <c r="AC106" s="33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4"/>
      <c r="Z107" s="33"/>
      <c r="AA107" s="34"/>
      <c r="AB107" s="34"/>
      <c r="AC107" s="33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4"/>
      <c r="Z108" s="33"/>
      <c r="AA108" s="34"/>
      <c r="AB108" s="34"/>
      <c r="AC108" s="33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4"/>
      <c r="Z109" s="33"/>
      <c r="AA109" s="34"/>
      <c r="AB109" s="34"/>
      <c r="AC109" s="33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4"/>
      <c r="Z110" s="33"/>
      <c r="AA110" s="34"/>
      <c r="AB110" s="34"/>
      <c r="AC110" s="33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4"/>
      <c r="Z111" s="33"/>
      <c r="AA111" s="34"/>
      <c r="AB111" s="34"/>
      <c r="AC111" s="33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4"/>
      <c r="Z112" s="33"/>
      <c r="AA112" s="34"/>
      <c r="AB112" s="34"/>
      <c r="AC112" s="33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4"/>
      <c r="Z113" s="33"/>
      <c r="AA113" s="34"/>
      <c r="AB113" s="34"/>
      <c r="AC113" s="3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4"/>
      <c r="Z114" s="33"/>
      <c r="AA114" s="34"/>
      <c r="AB114" s="34"/>
      <c r="AC114" s="33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4"/>
      <c r="Z115" s="33"/>
      <c r="AA115" s="34"/>
      <c r="AB115" s="34"/>
      <c r="AC115" s="33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4"/>
      <c r="Z116" s="33"/>
      <c r="AA116" s="34"/>
      <c r="AB116" s="34"/>
      <c r="AC116" s="33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4"/>
      <c r="Z117" s="33"/>
      <c r="AA117" s="34"/>
      <c r="AB117" s="34"/>
      <c r="AC117" s="33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4"/>
      <c r="Z118" s="33"/>
      <c r="AA118" s="34"/>
      <c r="AB118" s="34"/>
      <c r="AC118" s="33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4"/>
      <c r="Z119" s="33"/>
      <c r="AA119" s="34"/>
      <c r="AB119" s="34"/>
      <c r="AC119" s="33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4"/>
      <c r="Z120" s="33"/>
      <c r="AA120" s="34"/>
      <c r="AB120" s="34"/>
      <c r="AC120" s="33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4"/>
      <c r="Z121" s="33"/>
      <c r="AA121" s="34"/>
      <c r="AB121" s="34"/>
      <c r="AC121" s="33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4"/>
      <c r="Z122" s="33"/>
      <c r="AA122" s="34"/>
      <c r="AB122" s="34"/>
      <c r="AC122" s="33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4"/>
      <c r="Z123" s="33"/>
      <c r="AA123" s="34"/>
      <c r="AB123" s="34"/>
      <c r="AC123" s="3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4"/>
      <c r="Z124" s="33"/>
      <c r="AA124" s="34"/>
      <c r="AB124" s="34"/>
      <c r="AC124" s="33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4"/>
      <c r="Z125" s="33"/>
      <c r="AA125" s="34"/>
      <c r="AB125" s="34"/>
      <c r="AC125" s="33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4"/>
      <c r="Z126" s="33"/>
      <c r="AA126" s="34"/>
      <c r="AB126" s="34"/>
      <c r="AC126" s="33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4"/>
      <c r="Z127" s="33"/>
      <c r="AA127" s="34"/>
      <c r="AB127" s="34"/>
      <c r="AC127" s="33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4"/>
      <c r="Z128" s="33"/>
      <c r="AA128" s="34"/>
      <c r="AB128" s="34"/>
      <c r="AC128" s="33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4"/>
      <c r="Z129" s="33"/>
      <c r="AA129" s="34"/>
      <c r="AB129" s="34"/>
      <c r="AC129" s="33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4"/>
      <c r="Z130" s="33"/>
      <c r="AA130" s="34"/>
      <c r="AB130" s="34"/>
      <c r="AC130" s="33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4"/>
      <c r="Z131" s="33"/>
      <c r="AA131" s="34"/>
      <c r="AB131" s="34"/>
      <c r="AC131" s="33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4"/>
      <c r="Z132" s="33"/>
      <c r="AA132" s="34"/>
      <c r="AB132" s="34"/>
      <c r="AC132" s="33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4"/>
      <c r="Z133" s="33"/>
      <c r="AA133" s="34"/>
      <c r="AB133" s="34"/>
      <c r="AC133" s="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4"/>
      <c r="Z134" s="33"/>
      <c r="AA134" s="34"/>
      <c r="AB134" s="34"/>
      <c r="AC134" s="33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4"/>
      <c r="Z135" s="33"/>
      <c r="AA135" s="34"/>
      <c r="AB135" s="34"/>
      <c r="AC135" s="33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4"/>
      <c r="Z136" s="33"/>
      <c r="AA136" s="34"/>
      <c r="AB136" s="34"/>
      <c r="AC136" s="33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4"/>
      <c r="Z137" s="33"/>
      <c r="AA137" s="34"/>
      <c r="AB137" s="34"/>
      <c r="AC137" s="33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4"/>
      <c r="Z138" s="33"/>
      <c r="AA138" s="34"/>
      <c r="AB138" s="34"/>
      <c r="AC138" s="33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4"/>
      <c r="Z139" s="33"/>
      <c r="AA139" s="34"/>
      <c r="AB139" s="34"/>
      <c r="AC139" s="33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4"/>
      <c r="Z140" s="33"/>
      <c r="AA140" s="34"/>
      <c r="AB140" s="34"/>
      <c r="AC140" s="33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4"/>
      <c r="Z141" s="33"/>
      <c r="AA141" s="34"/>
      <c r="AB141" s="34"/>
      <c r="AC141" s="33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4"/>
      <c r="Z142" s="33"/>
      <c r="AA142" s="34"/>
      <c r="AB142" s="34"/>
      <c r="AC142" s="33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4"/>
      <c r="Z143" s="33"/>
      <c r="AA143" s="34"/>
      <c r="AB143" s="34"/>
      <c r="AC143" s="3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4"/>
      <c r="Z144" s="33"/>
      <c r="AA144" s="34"/>
      <c r="AB144" s="34"/>
      <c r="AC144" s="33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4"/>
      <c r="Z145" s="33"/>
      <c r="AA145" s="34"/>
      <c r="AB145" s="34"/>
      <c r="AC145" s="33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4"/>
      <c r="Z146" s="33"/>
      <c r="AA146" s="34"/>
      <c r="AB146" s="34"/>
      <c r="AC146" s="33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4"/>
      <c r="Z147" s="33"/>
      <c r="AA147" s="34"/>
      <c r="AB147" s="34"/>
      <c r="AC147" s="33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4"/>
      <c r="Z148" s="33"/>
      <c r="AA148" s="34"/>
      <c r="AB148" s="34"/>
      <c r="AC148" s="33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4"/>
      <c r="Z149" s="33"/>
      <c r="AA149" s="34"/>
      <c r="AB149" s="34"/>
      <c r="AC149" s="33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4"/>
      <c r="Z150" s="33"/>
      <c r="AA150" s="34"/>
      <c r="AB150" s="34"/>
      <c r="AC150" s="33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4"/>
      <c r="Z151" s="33"/>
      <c r="AA151" s="34"/>
      <c r="AB151" s="34"/>
      <c r="AC151" s="33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4"/>
      <c r="Z152" s="33"/>
      <c r="AA152" s="34"/>
      <c r="AB152" s="34"/>
      <c r="AC152" s="33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4"/>
      <c r="Z153" s="33"/>
      <c r="AA153" s="34"/>
      <c r="AB153" s="34"/>
      <c r="AC153" s="3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4"/>
      <c r="Z154" s="33"/>
      <c r="AA154" s="34"/>
      <c r="AB154" s="34"/>
      <c r="AC154" s="33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4"/>
      <c r="Z155" s="33"/>
      <c r="AA155" s="34"/>
      <c r="AB155" s="34"/>
      <c r="AC155" s="33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4"/>
      <c r="Z156" s="33"/>
      <c r="AA156" s="34"/>
      <c r="AB156" s="34"/>
      <c r="AC156" s="33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4"/>
      <c r="Z157" s="33"/>
      <c r="AA157" s="34"/>
      <c r="AB157" s="34"/>
      <c r="AC157" s="33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4"/>
      <c r="Z158" s="33"/>
      <c r="AA158" s="34"/>
      <c r="AB158" s="34"/>
      <c r="AC158" s="33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4"/>
      <c r="Z159" s="33"/>
      <c r="AA159" s="34"/>
      <c r="AB159" s="34"/>
      <c r="AC159" s="33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4"/>
      <c r="Z160" s="33"/>
      <c r="AA160" s="34"/>
      <c r="AB160" s="34"/>
      <c r="AC160" s="33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4"/>
      <c r="Z161" s="33"/>
      <c r="AA161" s="34"/>
      <c r="AB161" s="34"/>
      <c r="AC161" s="33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4"/>
      <c r="Z162" s="33"/>
      <c r="AA162" s="34"/>
      <c r="AB162" s="34"/>
      <c r="AC162" s="33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4"/>
      <c r="Z163" s="33"/>
      <c r="AA163" s="34"/>
      <c r="AB163" s="34"/>
      <c r="AC163" s="3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4"/>
      <c r="Z164" s="33"/>
      <c r="AA164" s="34"/>
      <c r="AB164" s="34"/>
      <c r="AC164" s="33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4"/>
      <c r="Z165" s="33"/>
      <c r="AA165" s="34"/>
      <c r="AB165" s="34"/>
      <c r="AC165" s="33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4"/>
      <c r="Z166" s="33"/>
      <c r="AA166" s="34"/>
      <c r="AB166" s="34"/>
      <c r="AC166" s="33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4"/>
      <c r="Z167" s="33"/>
      <c r="AA167" s="34"/>
      <c r="AB167" s="34"/>
      <c r="AC167" s="33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4"/>
      <c r="Z168" s="33"/>
      <c r="AA168" s="34"/>
      <c r="AB168" s="34"/>
      <c r="AC168" s="33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4"/>
      <c r="Z169" s="33"/>
      <c r="AA169" s="34"/>
      <c r="AB169" s="34"/>
      <c r="AC169" s="33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4"/>
      <c r="Z170" s="33"/>
      <c r="AA170" s="34"/>
      <c r="AB170" s="34"/>
      <c r="AC170" s="33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4"/>
      <c r="Z171" s="33"/>
      <c r="AA171" s="34"/>
      <c r="AB171" s="34"/>
      <c r="AC171" s="33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4"/>
      <c r="Z172" s="33"/>
      <c r="AA172" s="34"/>
      <c r="AB172" s="34"/>
      <c r="AC172" s="33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4"/>
      <c r="Z173" s="33"/>
      <c r="AA173" s="34"/>
      <c r="AB173" s="34"/>
      <c r="AC173" s="3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4"/>
      <c r="Z174" s="33"/>
      <c r="AA174" s="34"/>
      <c r="AB174" s="34"/>
      <c r="AC174" s="33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4"/>
      <c r="Z175" s="33"/>
      <c r="AA175" s="34"/>
      <c r="AB175" s="34"/>
      <c r="AC175" s="33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4"/>
      <c r="Z176" s="33"/>
      <c r="AA176" s="34"/>
      <c r="AB176" s="34"/>
      <c r="AC176" s="33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4"/>
      <c r="Z177" s="33"/>
      <c r="AA177" s="34"/>
      <c r="AB177" s="34"/>
      <c r="AC177" s="33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4"/>
      <c r="Z178" s="33"/>
      <c r="AA178" s="34"/>
      <c r="AB178" s="34"/>
      <c r="AC178" s="33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4"/>
      <c r="Z179" s="33"/>
      <c r="AA179" s="34"/>
      <c r="AB179" s="34"/>
      <c r="AC179" s="33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4"/>
      <c r="Z180" s="33"/>
      <c r="AA180" s="34"/>
      <c r="AB180" s="34"/>
      <c r="AC180" s="33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4"/>
      <c r="Z181" s="33"/>
      <c r="AA181" s="34"/>
      <c r="AB181" s="34"/>
      <c r="AC181" s="33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4"/>
      <c r="Z182" s="33"/>
      <c r="AA182" s="34"/>
      <c r="AB182" s="34"/>
      <c r="AC182" s="33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4"/>
      <c r="Z183" s="33"/>
      <c r="AA183" s="34"/>
      <c r="AB183" s="34"/>
      <c r="AC183" s="3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4"/>
      <c r="Z184" s="33"/>
      <c r="AA184" s="34"/>
      <c r="AB184" s="34"/>
      <c r="AC184" s="33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4"/>
      <c r="Z185" s="33"/>
      <c r="AA185" s="34"/>
      <c r="AB185" s="34"/>
      <c r="AC185" s="33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4"/>
      <c r="Z186" s="33"/>
      <c r="AA186" s="34"/>
      <c r="AB186" s="34"/>
      <c r="AC186" s="33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4"/>
      <c r="Z187" s="33"/>
      <c r="AA187" s="34"/>
      <c r="AB187" s="34"/>
      <c r="AC187" s="33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4"/>
      <c r="Z188" s="33"/>
      <c r="AA188" s="34"/>
      <c r="AB188" s="34"/>
      <c r="AC188" s="33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4"/>
      <c r="Z189" s="33"/>
      <c r="AA189" s="34"/>
      <c r="AB189" s="34"/>
      <c r="AC189" s="33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4"/>
      <c r="Z190" s="33"/>
      <c r="AA190" s="34"/>
      <c r="AB190" s="34"/>
      <c r="AC190" s="33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4"/>
      <c r="Z191" s="33"/>
      <c r="AA191" s="34"/>
      <c r="AB191" s="34"/>
      <c r="AC191" s="33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4"/>
      <c r="Z192" s="33"/>
      <c r="AA192" s="34"/>
      <c r="AB192" s="34"/>
      <c r="AC192" s="33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4"/>
      <c r="Z193" s="33"/>
      <c r="AA193" s="34"/>
      <c r="AB193" s="34"/>
      <c r="AC193" s="3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4"/>
      <c r="Z194" s="33"/>
      <c r="AA194" s="34"/>
      <c r="AB194" s="34"/>
      <c r="AC194" s="33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4"/>
      <c r="Z195" s="33"/>
      <c r="AA195" s="34"/>
      <c r="AB195" s="34"/>
      <c r="AC195" s="33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4"/>
      <c r="Z196" s="33"/>
      <c r="AA196" s="34"/>
      <c r="AB196" s="34"/>
      <c r="AC196" s="33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4"/>
      <c r="Z197" s="33"/>
      <c r="AA197" s="34"/>
      <c r="AB197" s="34"/>
      <c r="AC197" s="33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4"/>
      <c r="Z198" s="33"/>
      <c r="AA198" s="34"/>
      <c r="AB198" s="34"/>
      <c r="AC198" s="33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4"/>
      <c r="Z199" s="33"/>
      <c r="AA199" s="34"/>
      <c r="AB199" s="34"/>
      <c r="AC199" s="33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4"/>
      <c r="Z200" s="33"/>
      <c r="AA200" s="34"/>
      <c r="AB200" s="34"/>
      <c r="AC200" s="33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4"/>
      <c r="Z201" s="33"/>
      <c r="AA201" s="34"/>
      <c r="AB201" s="34"/>
      <c r="AC201" s="33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4"/>
      <c r="Z202" s="33"/>
      <c r="AA202" s="34"/>
      <c r="AB202" s="34"/>
      <c r="AC202" s="33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4"/>
      <c r="Z203" s="33"/>
      <c r="AA203" s="34"/>
      <c r="AB203" s="34"/>
      <c r="AC203" s="3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4"/>
      <c r="Z204" s="33"/>
      <c r="AA204" s="34"/>
      <c r="AB204" s="34"/>
      <c r="AC204" s="33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4"/>
      <c r="Z205" s="33"/>
      <c r="AA205" s="34"/>
      <c r="AB205" s="34"/>
      <c r="AC205" s="33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4"/>
      <c r="Z206" s="33"/>
      <c r="AA206" s="34"/>
      <c r="AB206" s="34"/>
      <c r="AC206" s="33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4"/>
      <c r="Z207" s="33"/>
      <c r="AA207" s="34"/>
      <c r="AB207" s="34"/>
      <c r="AC207" s="33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4"/>
      <c r="Z208" s="33"/>
      <c r="AA208" s="34"/>
      <c r="AB208" s="34"/>
      <c r="AC208" s="33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4"/>
      <c r="Z209" s="33"/>
      <c r="AA209" s="34"/>
      <c r="AB209" s="34"/>
      <c r="AC209" s="33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4"/>
      <c r="Z210" s="33"/>
      <c r="AA210" s="34"/>
      <c r="AB210" s="34"/>
      <c r="AC210" s="33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4"/>
      <c r="Z211" s="33"/>
      <c r="AA211" s="34"/>
      <c r="AB211" s="34"/>
      <c r="AC211" s="33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4"/>
      <c r="Z212" s="33"/>
      <c r="AA212" s="34"/>
      <c r="AB212" s="34"/>
      <c r="AC212" s="33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4"/>
      <c r="Z213" s="33"/>
      <c r="AA213" s="34"/>
      <c r="AB213" s="34"/>
      <c r="AC213" s="3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4"/>
      <c r="Z214" s="33"/>
      <c r="AA214" s="34"/>
      <c r="AB214" s="34"/>
      <c r="AC214" s="33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4"/>
      <c r="Z215" s="33"/>
      <c r="AA215" s="34"/>
      <c r="AB215" s="34"/>
      <c r="AC215" s="33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4"/>
      <c r="Z216" s="33"/>
      <c r="AA216" s="34"/>
      <c r="AB216" s="34"/>
      <c r="AC216" s="33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4"/>
      <c r="Z217" s="33"/>
      <c r="AA217" s="34"/>
      <c r="AB217" s="34"/>
      <c r="AC217" s="33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4"/>
      <c r="Z218" s="33"/>
      <c r="AA218" s="34"/>
      <c r="AB218" s="34"/>
      <c r="AC218" s="33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4"/>
      <c r="Z219" s="33"/>
      <c r="AA219" s="34"/>
      <c r="AB219" s="34"/>
      <c r="AC219" s="33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4"/>
      <c r="Z220" s="33"/>
      <c r="AA220" s="34"/>
      <c r="AB220" s="34"/>
      <c r="AC220" s="33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4"/>
      <c r="Z221" s="33"/>
      <c r="AA221" s="34"/>
      <c r="AB221" s="34"/>
      <c r="AC221" s="33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4"/>
      <c r="Z222" s="33"/>
      <c r="AA222" s="34"/>
      <c r="AB222" s="34"/>
      <c r="AC222" s="33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4"/>
      <c r="Z223" s="33"/>
      <c r="AA223" s="34"/>
      <c r="AB223" s="34"/>
      <c r="AC223" s="3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4"/>
      <c r="Z224" s="33"/>
      <c r="AA224" s="34"/>
      <c r="AB224" s="34"/>
      <c r="AC224" s="33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4"/>
      <c r="Z225" s="33"/>
      <c r="AA225" s="34"/>
      <c r="AB225" s="34"/>
      <c r="AC225" s="33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4"/>
      <c r="Z226" s="33"/>
      <c r="AA226" s="34"/>
      <c r="AB226" s="34"/>
      <c r="AC226" s="33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4"/>
      <c r="Z227" s="33"/>
      <c r="AA227" s="34"/>
      <c r="AB227" s="34"/>
      <c r="AC227" s="33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4"/>
      <c r="Z228" s="33"/>
      <c r="AA228" s="34"/>
      <c r="AB228" s="34"/>
      <c r="AC228" s="33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4"/>
      <c r="Z229" s="33"/>
      <c r="AA229" s="34"/>
      <c r="AB229" s="34"/>
      <c r="AC229" s="33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4"/>
      <c r="Z230" s="33"/>
      <c r="AA230" s="34"/>
      <c r="AB230" s="34"/>
      <c r="AC230" s="33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4"/>
      <c r="Z231" s="33"/>
      <c r="AA231" s="34"/>
      <c r="AB231" s="34"/>
      <c r="AC231" s="33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4"/>
      <c r="Z232" s="33"/>
      <c r="AA232" s="34"/>
      <c r="AB232" s="34"/>
      <c r="AC232" s="33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4"/>
      <c r="Z233" s="33"/>
      <c r="AA233" s="34"/>
      <c r="AB233" s="34"/>
      <c r="AC233" s="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4"/>
      <c r="Z234" s="33"/>
      <c r="AA234" s="34"/>
      <c r="AB234" s="34"/>
      <c r="AC234" s="33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4"/>
      <c r="Z235" s="33"/>
      <c r="AA235" s="34"/>
      <c r="AB235" s="34"/>
      <c r="AC235" s="33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4"/>
      <c r="Z236" s="33"/>
      <c r="AA236" s="34"/>
      <c r="AB236" s="34"/>
      <c r="AC236" s="33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4"/>
      <c r="Z237" s="33"/>
      <c r="AA237" s="34"/>
      <c r="AB237" s="34"/>
      <c r="AC237" s="33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4"/>
      <c r="Z238" s="33"/>
      <c r="AA238" s="34"/>
      <c r="AB238" s="34"/>
      <c r="AC238" s="33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4"/>
      <c r="Z239" s="33"/>
      <c r="AA239" s="34"/>
      <c r="AB239" s="34"/>
      <c r="AC239" s="33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4"/>
      <c r="Z240" s="33"/>
      <c r="AA240" s="34"/>
      <c r="AB240" s="34"/>
      <c r="AC240" s="33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4"/>
      <c r="Z241" s="33"/>
      <c r="AA241" s="34"/>
      <c r="AB241" s="34"/>
      <c r="AC241" s="33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4"/>
      <c r="Z242" s="33"/>
      <c r="AA242" s="34"/>
      <c r="AB242" s="34"/>
      <c r="AC242" s="33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4"/>
      <c r="Z243" s="33"/>
      <c r="AA243" s="34"/>
      <c r="AB243" s="34"/>
      <c r="AC243" s="3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4"/>
      <c r="Z244" s="33"/>
      <c r="AA244" s="34"/>
      <c r="AB244" s="34"/>
      <c r="AC244" s="33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4"/>
      <c r="Z245" s="33"/>
      <c r="AA245" s="34"/>
      <c r="AB245" s="34"/>
      <c r="AC245" s="33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4"/>
      <c r="Z246" s="33"/>
      <c r="AA246" s="34"/>
      <c r="AB246" s="34"/>
      <c r="AC246" s="33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4"/>
      <c r="Z247" s="33"/>
      <c r="AA247" s="34"/>
      <c r="AB247" s="34"/>
      <c r="AC247" s="33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4"/>
      <c r="Z248" s="33"/>
      <c r="AA248" s="34"/>
      <c r="AB248" s="34"/>
      <c r="AC248" s="33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4"/>
      <c r="Z249" s="33"/>
      <c r="AA249" s="34"/>
      <c r="AB249" s="34"/>
      <c r="AC249" s="33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4"/>
      <c r="Z250" s="33"/>
      <c r="AA250" s="34"/>
      <c r="AB250" s="34"/>
      <c r="AC250" s="33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4"/>
      <c r="Z251" s="33"/>
      <c r="AA251" s="34"/>
      <c r="AB251" s="34"/>
      <c r="AC251" s="33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4"/>
      <c r="Z252" s="33"/>
      <c r="AA252" s="34"/>
      <c r="AB252" s="34"/>
      <c r="AC252" s="33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4"/>
      <c r="Z253" s="33"/>
      <c r="AA253" s="34"/>
      <c r="AB253" s="34"/>
      <c r="AC253" s="3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4"/>
      <c r="Z254" s="33"/>
      <c r="AA254" s="34"/>
      <c r="AB254" s="34"/>
      <c r="AC254" s="33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4"/>
      <c r="Z255" s="33"/>
      <c r="AA255" s="34"/>
      <c r="AB255" s="34"/>
      <c r="AC255" s="33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4"/>
      <c r="Z256" s="33"/>
      <c r="AA256" s="34"/>
      <c r="AB256" s="34"/>
      <c r="AC256" s="33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4"/>
      <c r="Z257" s="33"/>
      <c r="AA257" s="34"/>
      <c r="AB257" s="34"/>
      <c r="AC257" s="33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4"/>
      <c r="Z258" s="33"/>
      <c r="AA258" s="34"/>
      <c r="AB258" s="34"/>
      <c r="AC258" s="33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4"/>
      <c r="Z259" s="33"/>
      <c r="AA259" s="34"/>
      <c r="AB259" s="34"/>
      <c r="AC259" s="33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4"/>
      <c r="Z260" s="33"/>
      <c r="AA260" s="34"/>
      <c r="AB260" s="34"/>
      <c r="AC260" s="33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4"/>
      <c r="Z261" s="33"/>
      <c r="AA261" s="34"/>
      <c r="AB261" s="34"/>
      <c r="AC261" s="33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4"/>
      <c r="Z262" s="33"/>
      <c r="AA262" s="34"/>
      <c r="AB262" s="34"/>
      <c r="AC262" s="33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4"/>
      <c r="Z263" s="33"/>
      <c r="AA263" s="34"/>
      <c r="AB263" s="34"/>
      <c r="AC263" s="3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4"/>
      <c r="Z264" s="33"/>
      <c r="AA264" s="34"/>
      <c r="AB264" s="34"/>
      <c r="AC264" s="33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4"/>
      <c r="Z265" s="33"/>
      <c r="AA265" s="34"/>
      <c r="AB265" s="34"/>
      <c r="AC265" s="33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4"/>
      <c r="Z266" s="33"/>
      <c r="AA266" s="34"/>
      <c r="AB266" s="34"/>
      <c r="AC266" s="33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4"/>
      <c r="Z267" s="33"/>
      <c r="AA267" s="34"/>
      <c r="AB267" s="34"/>
      <c r="AC267" s="33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4"/>
      <c r="Z268" s="33"/>
      <c r="AA268" s="34"/>
      <c r="AB268" s="34"/>
      <c r="AC268" s="33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4"/>
      <c r="Z269" s="33"/>
      <c r="AA269" s="34"/>
      <c r="AB269" s="34"/>
      <c r="AC269" s="33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4"/>
      <c r="Z270" s="33"/>
      <c r="AA270" s="34"/>
      <c r="AB270" s="34"/>
      <c r="AC270" s="33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4"/>
      <c r="Z271" s="33"/>
      <c r="AA271" s="34"/>
      <c r="AB271" s="34"/>
      <c r="AC271" s="33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4"/>
      <c r="Z272" s="33"/>
      <c r="AA272" s="34"/>
      <c r="AB272" s="34"/>
      <c r="AC272" s="33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4"/>
      <c r="Z273" s="33"/>
      <c r="AA273" s="34"/>
      <c r="AB273" s="34"/>
      <c r="AC273" s="3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4"/>
      <c r="Z274" s="33"/>
      <c r="AA274" s="34"/>
      <c r="AB274" s="34"/>
      <c r="AC274" s="33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4"/>
      <c r="Z275" s="33"/>
      <c r="AA275" s="34"/>
      <c r="AB275" s="34"/>
      <c r="AC275" s="33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4"/>
      <c r="Z276" s="33"/>
      <c r="AA276" s="34"/>
      <c r="AB276" s="34"/>
      <c r="AC276" s="33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4"/>
      <c r="Z277" s="33"/>
      <c r="AA277" s="34"/>
      <c r="AB277" s="34"/>
      <c r="AC277" s="33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4"/>
      <c r="Z278" s="33"/>
      <c r="AA278" s="34"/>
      <c r="AB278" s="34"/>
      <c r="AC278" s="33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4"/>
      <c r="Z279" s="33"/>
      <c r="AA279" s="34"/>
      <c r="AB279" s="34"/>
      <c r="AC279" s="33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4"/>
      <c r="Z280" s="33"/>
      <c r="AA280" s="34"/>
      <c r="AB280" s="34"/>
      <c r="AC280" s="33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4"/>
      <c r="Z281" s="33"/>
      <c r="AA281" s="34"/>
      <c r="AB281" s="34"/>
      <c r="AC281" s="33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4"/>
      <c r="Z282" s="33"/>
      <c r="AA282" s="34"/>
      <c r="AB282" s="34"/>
      <c r="AC282" s="33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4"/>
      <c r="Z283" s="33"/>
      <c r="AA283" s="34"/>
      <c r="AB283" s="34"/>
      <c r="AC283" s="3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4"/>
      <c r="Z284" s="33"/>
      <c r="AA284" s="34"/>
      <c r="AB284" s="34"/>
      <c r="AC284" s="33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4"/>
      <c r="Z285" s="33"/>
      <c r="AA285" s="34"/>
      <c r="AB285" s="34"/>
      <c r="AC285" s="33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4"/>
      <c r="Z286" s="33"/>
      <c r="AA286" s="34"/>
      <c r="AB286" s="34"/>
      <c r="AC286" s="33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4"/>
      <c r="Z287" s="33"/>
      <c r="AA287" s="34"/>
      <c r="AB287" s="34"/>
      <c r="AC287" s="33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4"/>
      <c r="Z288" s="33"/>
      <c r="AA288" s="34"/>
      <c r="AB288" s="34"/>
      <c r="AC288" s="33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4"/>
      <c r="Z289" s="33"/>
      <c r="AA289" s="34"/>
      <c r="AB289" s="34"/>
      <c r="AC289" s="33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4"/>
      <c r="Z290" s="33"/>
      <c r="AA290" s="34"/>
      <c r="AB290" s="34"/>
      <c r="AC290" s="33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4"/>
      <c r="Z291" s="33"/>
      <c r="AA291" s="34"/>
      <c r="AB291" s="34"/>
      <c r="AC291" s="33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4"/>
      <c r="Z292" s="33"/>
      <c r="AA292" s="34"/>
      <c r="AB292" s="34"/>
      <c r="AC292" s="33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4"/>
      <c r="Z293" s="33"/>
      <c r="AA293" s="34"/>
      <c r="AB293" s="34"/>
      <c r="AC293" s="3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4"/>
      <c r="Z294" s="33"/>
      <c r="AA294" s="34"/>
      <c r="AB294" s="34"/>
      <c r="AC294" s="33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4"/>
      <c r="Z295" s="33"/>
      <c r="AA295" s="34"/>
      <c r="AB295" s="34"/>
      <c r="AC295" s="33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4"/>
      <c r="Z296" s="33"/>
      <c r="AA296" s="34"/>
      <c r="AB296" s="34"/>
      <c r="AC296" s="33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4"/>
      <c r="Z297" s="33"/>
      <c r="AA297" s="34"/>
      <c r="AB297" s="34"/>
      <c r="AC297" s="33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4"/>
      <c r="Z298" s="33"/>
      <c r="AA298" s="34"/>
      <c r="AB298" s="34"/>
      <c r="AC298" s="33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4"/>
      <c r="Z299" s="33"/>
      <c r="AA299" s="34"/>
      <c r="AB299" s="34"/>
      <c r="AC299" s="33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4"/>
      <c r="Z300" s="33"/>
      <c r="AA300" s="34"/>
      <c r="AB300" s="34"/>
      <c r="AC300" s="33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4"/>
      <c r="Z301" s="33"/>
      <c r="AA301" s="34"/>
      <c r="AB301" s="34"/>
      <c r="AC301" s="33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4"/>
      <c r="Z302" s="33"/>
      <c r="AA302" s="34"/>
      <c r="AB302" s="34"/>
      <c r="AC302" s="33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4"/>
      <c r="Z303" s="33"/>
      <c r="AA303" s="34"/>
      <c r="AB303" s="34"/>
      <c r="AC303" s="3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4"/>
      <c r="Z304" s="33"/>
      <c r="AA304" s="34"/>
      <c r="AB304" s="34"/>
      <c r="AC304" s="33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4"/>
      <c r="Z305" s="33"/>
      <c r="AA305" s="34"/>
      <c r="AB305" s="34"/>
      <c r="AC305" s="33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4"/>
      <c r="Z306" s="33"/>
      <c r="AA306" s="34"/>
      <c r="AB306" s="34"/>
      <c r="AC306" s="33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4"/>
      <c r="Z307" s="33"/>
      <c r="AA307" s="34"/>
      <c r="AB307" s="34"/>
      <c r="AC307" s="33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4"/>
      <c r="Z308" s="33"/>
      <c r="AA308" s="34"/>
      <c r="AB308" s="34"/>
      <c r="AC308" s="33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4"/>
      <c r="Z309" s="33"/>
      <c r="AA309" s="34"/>
      <c r="AB309" s="34"/>
      <c r="AC309" s="33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4"/>
      <c r="Z310" s="33"/>
      <c r="AA310" s="34"/>
      <c r="AB310" s="34"/>
      <c r="AC310" s="33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4"/>
      <c r="Z311" s="33"/>
      <c r="AA311" s="34"/>
      <c r="AB311" s="34"/>
      <c r="AC311" s="33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4"/>
      <c r="Z312" s="33"/>
      <c r="AA312" s="34"/>
      <c r="AB312" s="34"/>
      <c r="AC312" s="33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4"/>
      <c r="Z313" s="33"/>
      <c r="AA313" s="34"/>
      <c r="AB313" s="34"/>
      <c r="AC313" s="3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4"/>
      <c r="Z314" s="33"/>
      <c r="AA314" s="34"/>
      <c r="AB314" s="34"/>
      <c r="AC314" s="33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4"/>
      <c r="Z315" s="33"/>
      <c r="AA315" s="34"/>
      <c r="AB315" s="34"/>
      <c r="AC315" s="33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4"/>
      <c r="Z316" s="33"/>
      <c r="AA316" s="34"/>
      <c r="AB316" s="34"/>
      <c r="AC316" s="33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4"/>
      <c r="Z317" s="33"/>
      <c r="AA317" s="34"/>
      <c r="AB317" s="34"/>
      <c r="AC317" s="33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4"/>
      <c r="Z318" s="33"/>
      <c r="AA318" s="34"/>
      <c r="AB318" s="34"/>
      <c r="AC318" s="33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4"/>
      <c r="Z319" s="33"/>
      <c r="AA319" s="34"/>
      <c r="AB319" s="34"/>
      <c r="AC319" s="33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4"/>
      <c r="Z320" s="33"/>
      <c r="AA320" s="34"/>
      <c r="AB320" s="34"/>
      <c r="AC320" s="33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4"/>
      <c r="Z321" s="33"/>
      <c r="AA321" s="34"/>
      <c r="AB321" s="34"/>
      <c r="AC321" s="33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4"/>
      <c r="Z322" s="33"/>
      <c r="AA322" s="34"/>
      <c r="AB322" s="34"/>
      <c r="AC322" s="33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4"/>
      <c r="Z323" s="33"/>
      <c r="AA323" s="34"/>
      <c r="AB323" s="34"/>
      <c r="AC323" s="3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4"/>
      <c r="Z324" s="33"/>
      <c r="AA324" s="34"/>
      <c r="AB324" s="34"/>
      <c r="AC324" s="33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4"/>
      <c r="Z325" s="33"/>
      <c r="AA325" s="34"/>
      <c r="AB325" s="34"/>
      <c r="AC325" s="33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4"/>
      <c r="Z326" s="33"/>
      <c r="AA326" s="34"/>
      <c r="AB326" s="34"/>
      <c r="AC326" s="33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4"/>
      <c r="Z327" s="33"/>
      <c r="AA327" s="34"/>
      <c r="AB327" s="34"/>
      <c r="AC327" s="33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4"/>
      <c r="Z328" s="33"/>
      <c r="AA328" s="34"/>
      <c r="AB328" s="34"/>
      <c r="AC328" s="33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4"/>
      <c r="Z329" s="33"/>
      <c r="AA329" s="34"/>
      <c r="AB329" s="34"/>
      <c r="AC329" s="33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4"/>
      <c r="Z330" s="33"/>
      <c r="AA330" s="34"/>
      <c r="AB330" s="34"/>
      <c r="AC330" s="33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4"/>
      <c r="Z331" s="33"/>
      <c r="AA331" s="34"/>
      <c r="AB331" s="34"/>
      <c r="AC331" s="33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4"/>
      <c r="Z332" s="33"/>
      <c r="AA332" s="34"/>
      <c r="AB332" s="34"/>
      <c r="AC332" s="33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4"/>
      <c r="Z333" s="33"/>
      <c r="AA333" s="34"/>
      <c r="AB333" s="34"/>
      <c r="AC333" s="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4"/>
      <c r="Z334" s="33"/>
      <c r="AA334" s="34"/>
      <c r="AB334" s="34"/>
      <c r="AC334" s="33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4"/>
      <c r="Z335" s="33"/>
      <c r="AA335" s="34"/>
      <c r="AB335" s="34"/>
      <c r="AC335" s="33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4"/>
      <c r="Z336" s="33"/>
      <c r="AA336" s="34"/>
      <c r="AB336" s="34"/>
      <c r="AC336" s="33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4"/>
      <c r="Z337" s="33"/>
      <c r="AA337" s="34"/>
      <c r="AB337" s="34"/>
      <c r="AC337" s="33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4"/>
      <c r="Z338" s="33"/>
      <c r="AA338" s="34"/>
      <c r="AB338" s="34"/>
      <c r="AC338" s="33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4"/>
      <c r="Z339" s="33"/>
      <c r="AA339" s="34"/>
      <c r="AB339" s="34"/>
      <c r="AC339" s="33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4"/>
      <c r="Z340" s="33"/>
      <c r="AA340" s="34"/>
      <c r="AB340" s="34"/>
      <c r="AC340" s="33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4"/>
      <c r="Z341" s="33"/>
      <c r="AA341" s="34"/>
      <c r="AB341" s="34"/>
      <c r="AC341" s="33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4"/>
      <c r="Z342" s="33"/>
      <c r="AA342" s="34"/>
      <c r="AB342" s="34"/>
      <c r="AC342" s="33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4"/>
      <c r="Z343" s="33"/>
      <c r="AA343" s="34"/>
      <c r="AB343" s="34"/>
      <c r="AC343" s="3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4"/>
      <c r="Z344" s="33"/>
      <c r="AA344" s="34"/>
      <c r="AB344" s="34"/>
      <c r="AC344" s="33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4"/>
      <c r="Z345" s="33"/>
      <c r="AA345" s="34"/>
      <c r="AB345" s="34"/>
      <c r="AC345" s="33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4"/>
      <c r="Z346" s="33"/>
      <c r="AA346" s="34"/>
      <c r="AB346" s="34"/>
      <c r="AC346" s="33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4"/>
      <c r="Z347" s="33"/>
      <c r="AA347" s="34"/>
      <c r="AB347" s="34"/>
      <c r="AC347" s="33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4"/>
      <c r="Z348" s="33"/>
      <c r="AA348" s="34"/>
      <c r="AB348" s="34"/>
      <c r="AC348" s="33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4"/>
      <c r="Z349" s="33"/>
      <c r="AA349" s="34"/>
      <c r="AB349" s="34"/>
      <c r="AC349" s="33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4"/>
      <c r="Z350" s="33"/>
      <c r="AA350" s="34"/>
      <c r="AB350" s="34"/>
      <c r="AC350" s="33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4"/>
      <c r="Z351" s="33"/>
      <c r="AA351" s="34"/>
      <c r="AB351" s="34"/>
      <c r="AC351" s="33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4"/>
      <c r="Z352" s="33"/>
      <c r="AA352" s="34"/>
      <c r="AB352" s="34"/>
      <c r="AC352" s="33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4"/>
      <c r="Z353" s="33"/>
      <c r="AA353" s="34"/>
      <c r="AB353" s="34"/>
      <c r="AC353" s="3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4"/>
      <c r="Z354" s="33"/>
      <c r="AA354" s="34"/>
      <c r="AB354" s="34"/>
      <c r="AC354" s="33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4"/>
      <c r="Z355" s="33"/>
      <c r="AA355" s="34"/>
      <c r="AB355" s="34"/>
      <c r="AC355" s="33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4"/>
      <c r="Z356" s="33"/>
      <c r="AA356" s="34"/>
      <c r="AB356" s="34"/>
      <c r="AC356" s="33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4"/>
      <c r="Z357" s="33"/>
      <c r="AA357" s="34"/>
      <c r="AB357" s="34"/>
      <c r="AC357" s="33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4"/>
      <c r="Z358" s="33"/>
      <c r="AA358" s="34"/>
      <c r="AB358" s="34"/>
      <c r="AC358" s="33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4"/>
      <c r="Z359" s="33"/>
      <c r="AA359" s="34"/>
      <c r="AB359" s="34"/>
      <c r="AC359" s="33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4"/>
      <c r="Z360" s="33"/>
      <c r="AA360" s="34"/>
      <c r="AB360" s="34"/>
      <c r="AC360" s="33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4"/>
      <c r="Z361" s="33"/>
      <c r="AA361" s="34"/>
      <c r="AB361" s="34"/>
      <c r="AC361" s="33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4"/>
      <c r="Z362" s="33"/>
      <c r="AA362" s="34"/>
      <c r="AB362" s="34"/>
      <c r="AC362" s="33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4"/>
      <c r="Z363" s="33"/>
      <c r="AA363" s="34"/>
      <c r="AB363" s="34"/>
      <c r="AC363" s="3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4"/>
      <c r="Z364" s="33"/>
      <c r="AA364" s="34"/>
      <c r="AB364" s="34"/>
      <c r="AC364" s="33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4"/>
      <c r="Z365" s="33"/>
      <c r="AA365" s="34"/>
      <c r="AB365" s="34"/>
      <c r="AC365" s="33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4"/>
      <c r="Z366" s="33"/>
      <c r="AA366" s="34"/>
      <c r="AB366" s="34"/>
      <c r="AC366" s="33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4"/>
      <c r="Z367" s="33"/>
      <c r="AA367" s="34"/>
      <c r="AB367" s="34"/>
      <c r="AC367" s="33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4"/>
      <c r="Z368" s="33"/>
      <c r="AA368" s="34"/>
      <c r="AB368" s="34"/>
      <c r="AC368" s="33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4"/>
      <c r="Z369" s="33"/>
      <c r="AA369" s="34"/>
      <c r="AB369" s="34"/>
      <c r="AC369" s="33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4"/>
      <c r="Z370" s="33"/>
      <c r="AA370" s="34"/>
      <c r="AB370" s="34"/>
      <c r="AC370" s="33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4"/>
      <c r="Z371" s="33"/>
      <c r="AA371" s="34"/>
      <c r="AB371" s="34"/>
      <c r="AC371" s="33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4"/>
      <c r="Z372" s="33"/>
      <c r="AA372" s="34"/>
      <c r="AB372" s="34"/>
      <c r="AC372" s="33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4"/>
      <c r="Z373" s="33"/>
      <c r="AA373" s="34"/>
      <c r="AB373" s="34"/>
      <c r="AC373" s="3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4"/>
      <c r="Z374" s="33"/>
      <c r="AA374" s="34"/>
      <c r="AB374" s="34"/>
      <c r="AC374" s="33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4"/>
      <c r="Z375" s="33"/>
      <c r="AA375" s="34"/>
      <c r="AB375" s="34"/>
      <c r="AC375" s="33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4"/>
      <c r="Z376" s="33"/>
      <c r="AA376" s="34"/>
      <c r="AB376" s="34"/>
      <c r="AC376" s="33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4"/>
      <c r="Z377" s="33"/>
      <c r="AA377" s="34"/>
      <c r="AB377" s="34"/>
      <c r="AC377" s="33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4"/>
      <c r="Z378" s="33"/>
      <c r="AA378" s="34"/>
      <c r="AB378" s="34"/>
      <c r="AC378" s="33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4"/>
      <c r="Z379" s="33"/>
      <c r="AA379" s="34"/>
      <c r="AB379" s="34"/>
      <c r="AC379" s="33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4"/>
      <c r="Z380" s="33"/>
      <c r="AA380" s="34"/>
      <c r="AB380" s="34"/>
      <c r="AC380" s="33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4"/>
      <c r="Z381" s="33"/>
      <c r="AA381" s="34"/>
      <c r="AB381" s="34"/>
      <c r="AC381" s="33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4"/>
      <c r="Z382" s="33"/>
      <c r="AA382" s="34"/>
      <c r="AB382" s="34"/>
      <c r="AC382" s="33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4"/>
      <c r="Z383" s="33"/>
      <c r="AA383" s="34"/>
      <c r="AB383" s="34"/>
      <c r="AC383" s="3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4"/>
      <c r="Z384" s="33"/>
      <c r="AA384" s="34"/>
      <c r="AB384" s="34"/>
      <c r="AC384" s="33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4"/>
      <c r="Z385" s="33"/>
      <c r="AA385" s="34"/>
      <c r="AB385" s="34"/>
      <c r="AC385" s="33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4"/>
      <c r="Z386" s="33"/>
      <c r="AA386" s="34"/>
      <c r="AB386" s="34"/>
      <c r="AC386" s="33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4"/>
      <c r="Z387" s="33"/>
      <c r="AA387" s="34"/>
      <c r="AB387" s="34"/>
      <c r="AC387" s="33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4"/>
      <c r="Z388" s="33"/>
      <c r="AA388" s="34"/>
      <c r="AB388" s="34"/>
      <c r="AC388" s="33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4"/>
      <c r="Z389" s="33"/>
      <c r="AA389" s="34"/>
      <c r="AB389" s="34"/>
      <c r="AC389" s="33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4"/>
      <c r="Z390" s="33"/>
      <c r="AA390" s="34"/>
      <c r="AB390" s="34"/>
      <c r="AC390" s="33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4"/>
      <c r="Z391" s="33"/>
      <c r="AA391" s="34"/>
      <c r="AB391" s="34"/>
      <c r="AC391" s="33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4"/>
      <c r="Z392" s="33"/>
      <c r="AA392" s="34"/>
      <c r="AB392" s="34"/>
      <c r="AC392" s="33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4"/>
      <c r="Z393" s="33"/>
      <c r="AA393" s="34"/>
      <c r="AB393" s="34"/>
      <c r="AC393" s="3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4"/>
      <c r="Z394" s="33"/>
      <c r="AA394" s="34"/>
      <c r="AB394" s="34"/>
      <c r="AC394" s="33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4"/>
      <c r="Z395" s="33"/>
      <c r="AA395" s="34"/>
      <c r="AB395" s="34"/>
      <c r="AC395" s="33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4"/>
      <c r="Z396" s="33"/>
      <c r="AA396" s="34"/>
      <c r="AB396" s="34"/>
      <c r="AC396" s="33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4"/>
      <c r="Z397" s="33"/>
      <c r="AA397" s="34"/>
      <c r="AB397" s="34"/>
      <c r="AC397" s="33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4"/>
      <c r="Z398" s="33"/>
      <c r="AA398" s="34"/>
      <c r="AB398" s="34"/>
      <c r="AC398" s="33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4"/>
      <c r="Z399" s="33"/>
      <c r="AA399" s="34"/>
      <c r="AB399" s="34"/>
      <c r="AC399" s="33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4"/>
      <c r="Z400" s="33"/>
      <c r="AA400" s="34"/>
      <c r="AB400" s="34"/>
      <c r="AC400" s="33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4"/>
      <c r="Z401" s="33"/>
      <c r="AA401" s="34"/>
      <c r="AB401" s="34"/>
      <c r="AC401" s="33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4"/>
      <c r="Z402" s="33"/>
      <c r="AA402" s="34"/>
      <c r="AB402" s="34"/>
      <c r="AC402" s="33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4"/>
      <c r="Z403" s="33"/>
      <c r="AA403" s="34"/>
      <c r="AB403" s="34"/>
      <c r="AC403" s="3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4"/>
      <c r="Z404" s="33"/>
      <c r="AA404" s="34"/>
      <c r="AB404" s="34"/>
      <c r="AC404" s="33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4"/>
      <c r="Z405" s="33"/>
      <c r="AA405" s="34"/>
      <c r="AB405" s="34"/>
      <c r="AC405" s="33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4"/>
      <c r="Z406" s="33"/>
      <c r="AA406" s="34"/>
      <c r="AB406" s="34"/>
      <c r="AC406" s="33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4"/>
      <c r="Z407" s="33"/>
      <c r="AA407" s="34"/>
      <c r="AB407" s="34"/>
      <c r="AC407" s="33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4"/>
      <c r="Z408" s="33"/>
      <c r="AA408" s="34"/>
      <c r="AB408" s="34"/>
      <c r="AC408" s="33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4"/>
      <c r="Z409" s="33"/>
      <c r="AA409" s="34"/>
      <c r="AB409" s="34"/>
      <c r="AC409" s="33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4"/>
      <c r="Z410" s="33"/>
      <c r="AA410" s="34"/>
      <c r="AB410" s="34"/>
      <c r="AC410" s="33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4"/>
      <c r="Z411" s="33"/>
      <c r="AA411" s="34"/>
      <c r="AB411" s="34"/>
      <c r="AC411" s="33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4"/>
      <c r="Z412" s="33"/>
      <c r="AA412" s="34"/>
      <c r="AB412" s="34"/>
      <c r="AC412" s="33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4"/>
      <c r="Z413" s="33"/>
      <c r="AA413" s="34"/>
      <c r="AB413" s="34"/>
      <c r="AC413" s="3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4"/>
      <c r="Z414" s="33"/>
      <c r="AA414" s="34"/>
      <c r="AB414" s="34"/>
      <c r="AC414" s="33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4"/>
      <c r="Z415" s="33"/>
      <c r="AA415" s="34"/>
      <c r="AB415" s="34"/>
      <c r="AC415" s="33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4"/>
      <c r="Z416" s="33"/>
      <c r="AA416" s="34"/>
      <c r="AB416" s="34"/>
      <c r="AC416" s="33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4"/>
      <c r="Z417" s="33"/>
      <c r="AA417" s="34"/>
      <c r="AB417" s="34"/>
      <c r="AC417" s="33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4"/>
      <c r="Z418" s="33"/>
      <c r="AA418" s="34"/>
      <c r="AB418" s="34"/>
      <c r="AC418" s="33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4"/>
      <c r="Z419" s="33"/>
      <c r="AA419" s="34"/>
      <c r="AB419" s="34"/>
      <c r="AC419" s="33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4"/>
      <c r="Z420" s="33"/>
      <c r="AA420" s="34"/>
      <c r="AB420" s="34"/>
      <c r="AC420" s="33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4"/>
      <c r="Z421" s="33"/>
      <c r="AA421" s="34"/>
      <c r="AB421" s="34"/>
      <c r="AC421" s="33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6:29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4"/>
      <c r="Z422" s="33"/>
      <c r="AA422" s="34"/>
      <c r="AB422" s="34"/>
      <c r="AC422" s="33"/>
    </row>
    <row r="423" spans="6:29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4"/>
      <c r="Z423" s="33"/>
      <c r="AA423" s="34"/>
      <c r="AB423" s="34"/>
      <c r="AC423" s="33"/>
    </row>
    <row r="424" spans="6:29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4"/>
      <c r="Z424" s="33"/>
      <c r="AA424" s="34"/>
      <c r="AB424" s="34"/>
      <c r="AC424" s="33"/>
    </row>
    <row r="425" spans="6:29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4"/>
      <c r="Z425" s="33"/>
      <c r="AA425" s="34"/>
      <c r="AB425" s="34"/>
      <c r="AC425" s="33"/>
    </row>
    <row r="426" spans="6:29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4"/>
      <c r="Z426" s="33"/>
      <c r="AA426" s="34"/>
      <c r="AB426" s="34"/>
      <c r="AC426" s="33"/>
    </row>
    <row r="427" spans="6:29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4"/>
      <c r="Z427" s="33"/>
      <c r="AA427" s="34"/>
      <c r="AB427" s="34"/>
      <c r="AC427" s="33"/>
    </row>
    <row r="428" spans="6:29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4"/>
      <c r="Z428" s="33"/>
      <c r="AA428" s="34"/>
      <c r="AB428" s="34"/>
      <c r="AC428" s="33"/>
    </row>
    <row r="429" spans="6:29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4"/>
      <c r="Z429" s="33"/>
      <c r="AA429" s="34"/>
      <c r="AB429" s="34"/>
      <c r="AC429" s="33"/>
    </row>
    <row r="430" spans="6:29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4"/>
      <c r="Z430" s="33"/>
      <c r="AA430" s="34"/>
      <c r="AB430" s="34"/>
      <c r="AC430" s="33"/>
    </row>
    <row r="431" spans="6:29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4"/>
      <c r="Z431" s="33"/>
      <c r="AA431" s="34"/>
      <c r="AB431" s="34"/>
      <c r="AC431" s="33"/>
    </row>
    <row r="432" spans="6:29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4"/>
      <c r="Z432" s="33"/>
      <c r="AA432" s="34"/>
      <c r="AB432" s="34"/>
      <c r="AC432" s="33"/>
    </row>
    <row r="433" spans="6:29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4"/>
      <c r="Z433" s="33"/>
      <c r="AA433" s="34"/>
      <c r="AB433" s="34"/>
      <c r="AC433" s="33"/>
    </row>
    <row r="434" spans="6:29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4"/>
      <c r="Z434" s="33"/>
      <c r="AA434" s="34"/>
      <c r="AB434" s="34"/>
      <c r="AC434" s="33"/>
    </row>
    <row r="435" spans="6:29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4"/>
      <c r="Z435" s="33"/>
      <c r="AA435" s="34"/>
      <c r="AB435" s="34"/>
      <c r="AC435" s="33"/>
    </row>
    <row r="436" spans="6:29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4"/>
      <c r="Z436" s="33"/>
      <c r="AA436" s="34"/>
      <c r="AB436" s="34"/>
      <c r="AC436" s="33"/>
    </row>
    <row r="437" spans="6:29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4"/>
      <c r="Z437" s="33"/>
      <c r="AA437" s="34"/>
      <c r="AB437" s="34"/>
      <c r="AC437" s="33"/>
    </row>
    <row r="438" spans="6:29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4"/>
      <c r="Z438" s="33"/>
      <c r="AA438" s="34"/>
      <c r="AB438" s="34"/>
      <c r="AC438" s="33"/>
    </row>
    <row r="439" spans="6:29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4"/>
      <c r="Z439" s="33"/>
      <c r="AA439" s="34"/>
      <c r="AB439" s="34"/>
      <c r="AC439" s="33"/>
    </row>
    <row r="440" spans="6:29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4"/>
      <c r="Z440" s="33"/>
      <c r="AA440" s="34"/>
      <c r="AB440" s="34"/>
      <c r="AC440" s="33"/>
    </row>
    <row r="441" spans="6:29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4"/>
      <c r="Z441" s="33"/>
      <c r="AA441" s="34"/>
      <c r="AB441" s="34"/>
      <c r="AC441" s="33"/>
    </row>
    <row r="442" spans="6:29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4"/>
      <c r="Z442" s="33"/>
      <c r="AA442" s="34"/>
      <c r="AB442" s="34"/>
      <c r="AC442" s="33"/>
    </row>
    <row r="443" spans="6:29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4"/>
      <c r="Z443" s="33"/>
      <c r="AA443" s="34"/>
      <c r="AB443" s="34"/>
      <c r="AC443" s="33"/>
    </row>
    <row r="444" spans="6:29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4"/>
      <c r="Z444" s="33"/>
      <c r="AA444" s="34"/>
      <c r="AB444" s="34"/>
      <c r="AC444" s="33"/>
    </row>
    <row r="445" spans="6:29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4"/>
      <c r="Z445" s="33"/>
      <c r="AA445" s="34"/>
      <c r="AB445" s="34"/>
      <c r="AC445" s="33"/>
    </row>
    <row r="446" spans="6:29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4"/>
      <c r="Z446" s="33"/>
      <c r="AA446" s="34"/>
      <c r="AB446" s="34"/>
      <c r="AC446" s="33"/>
    </row>
    <row r="447" spans="6:29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4"/>
      <c r="Z447" s="33"/>
      <c r="AA447" s="34"/>
      <c r="AB447" s="34"/>
      <c r="AC447" s="33"/>
    </row>
    <row r="448" spans="6:29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4"/>
      <c r="Z448" s="33"/>
      <c r="AA448" s="34"/>
      <c r="AB448" s="34"/>
      <c r="AC448" s="33"/>
    </row>
    <row r="449" spans="6:29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4"/>
      <c r="Z449" s="33"/>
      <c r="AA449" s="34"/>
      <c r="AB449" s="34"/>
      <c r="AC449" s="33"/>
    </row>
    <row r="450" spans="6:29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4"/>
      <c r="Z450" s="33"/>
      <c r="AA450" s="34"/>
      <c r="AB450" s="34"/>
      <c r="AC450" s="33"/>
    </row>
    <row r="451" spans="6:29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4"/>
      <c r="Z451" s="33"/>
      <c r="AA451" s="34"/>
      <c r="AB451" s="34"/>
      <c r="AC451" s="33"/>
    </row>
  </sheetData>
  <sheetProtection/>
  <mergeCells count="17">
    <mergeCell ref="C68:J68"/>
    <mergeCell ref="C69:J69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fitToHeight="6" fitToWidth="1" horizontalDpi="600" verticalDpi="600" orientation="landscape" paperSize="9" scale="5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1"/>
  <sheetViews>
    <sheetView zoomScale="75" zoomScaleNormal="75" zoomScalePageLayoutView="0" workbookViewId="0" topLeftCell="B2">
      <selection activeCell="J11" sqref="J11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3" customWidth="1"/>
    <col min="4" max="4" width="37.75390625" style="3" customWidth="1"/>
    <col min="5" max="5" width="8.375" style="3" customWidth="1"/>
    <col min="6" max="6" width="13.00390625" style="3" customWidth="1"/>
    <col min="7" max="8" width="0" style="3" hidden="1" customWidth="1"/>
    <col min="9" max="9" width="11.375" style="3" customWidth="1"/>
    <col min="10" max="10" width="10.25390625" style="3" customWidth="1"/>
    <col min="11" max="11" width="9.75390625" style="3" customWidth="1"/>
    <col min="12" max="12" width="0" style="3" hidden="1" customWidth="1"/>
    <col min="13" max="13" width="19.00390625" style="3" customWidth="1"/>
    <col min="14" max="14" width="10.75390625" style="3" customWidth="1"/>
    <col min="15" max="15" width="10.25390625" style="3" customWidth="1"/>
    <col min="16" max="16" width="0" style="3" hidden="1" customWidth="1"/>
    <col min="17" max="17" width="23.75390625" style="3" customWidth="1"/>
    <col min="18" max="18" width="12.375" style="3" customWidth="1"/>
    <col min="19" max="19" width="10.375" style="3" customWidth="1"/>
    <col min="20" max="21" width="0" style="3" hidden="1" customWidth="1"/>
    <col min="22" max="22" width="13.125" style="3" customWidth="1"/>
    <col min="23" max="23" width="10.75390625" style="3" customWidth="1"/>
    <col min="24" max="24" width="11.125" style="3" customWidth="1"/>
    <col min="25" max="25" width="10.875" style="35" customWidth="1"/>
    <col min="26" max="26" width="0" style="3" hidden="1" customWidth="1"/>
    <col min="27" max="27" width="11.00390625" style="35" customWidth="1"/>
    <col min="28" max="28" width="10.875" style="35" customWidth="1"/>
    <col min="29" max="29" width="10.875" style="3" customWidth="1"/>
    <col min="30" max="31" width="9.875" style="3" customWidth="1"/>
    <col min="32" max="48" width="0" style="3" hidden="1" customWidth="1"/>
    <col min="49" max="52" width="9.875" style="3" customWidth="1"/>
    <col min="53" max="16384" width="9.125" style="3" customWidth="1"/>
  </cols>
  <sheetData>
    <row r="1" spans="1:52" ht="409.5" customHeight="1" hidden="1">
      <c r="A1" s="1" t="s">
        <v>852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2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2"/>
      <c r="AB2" s="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853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1"/>
      <c r="AA3" s="2"/>
      <c r="AB3" s="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854</v>
      </c>
      <c r="B4" s="1"/>
      <c r="C4" s="101" t="s">
        <v>234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98" t="s">
        <v>855</v>
      </c>
      <c r="D5" s="98"/>
      <c r="E5" s="98"/>
      <c r="F5" s="98" t="s">
        <v>856</v>
      </c>
      <c r="G5" s="98" t="s">
        <v>857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 t="s">
        <v>858</v>
      </c>
      <c r="U5" s="98"/>
      <c r="V5" s="98"/>
      <c r="W5" s="98"/>
      <c r="X5" s="98"/>
      <c r="Y5" s="98"/>
      <c r="Z5" s="98"/>
      <c r="AA5" s="98"/>
      <c r="AB5" s="98"/>
      <c r="AC5" s="98" t="s">
        <v>859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860</v>
      </c>
      <c r="B6" s="1"/>
      <c r="C6" s="98"/>
      <c r="D6" s="98"/>
      <c r="E6" s="98"/>
      <c r="F6" s="98"/>
      <c r="G6" s="98"/>
      <c r="H6" s="98" t="s">
        <v>869</v>
      </c>
      <c r="I6" s="98"/>
      <c r="J6" s="98"/>
      <c r="K6" s="98"/>
      <c r="L6" s="98" t="s">
        <v>870</v>
      </c>
      <c r="M6" s="98"/>
      <c r="N6" s="98"/>
      <c r="O6" s="98"/>
      <c r="P6" s="98" t="s">
        <v>871</v>
      </c>
      <c r="Q6" s="98"/>
      <c r="R6" s="98"/>
      <c r="S6" s="98"/>
      <c r="T6" s="98"/>
      <c r="U6" s="98" t="s">
        <v>684</v>
      </c>
      <c r="V6" s="98"/>
      <c r="W6" s="98"/>
      <c r="X6" s="98" t="s">
        <v>685</v>
      </c>
      <c r="Y6" s="99" t="s">
        <v>686</v>
      </c>
      <c r="Z6" s="98" t="s">
        <v>872</v>
      </c>
      <c r="AA6" s="98"/>
      <c r="AB6" s="98"/>
      <c r="AC6" s="98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873</v>
      </c>
      <c r="B7" s="1"/>
      <c r="C7" s="98"/>
      <c r="D7" s="98"/>
      <c r="E7" s="98"/>
      <c r="F7" s="98"/>
      <c r="G7" s="98"/>
      <c r="H7" s="4"/>
      <c r="I7" s="4" t="s">
        <v>874</v>
      </c>
      <c r="J7" s="4" t="s">
        <v>875</v>
      </c>
      <c r="K7" s="4" t="s">
        <v>876</v>
      </c>
      <c r="L7" s="4"/>
      <c r="M7" s="4" t="s">
        <v>874</v>
      </c>
      <c r="N7" s="4" t="s">
        <v>875</v>
      </c>
      <c r="O7" s="4" t="s">
        <v>876</v>
      </c>
      <c r="P7" s="4"/>
      <c r="Q7" s="4" t="s">
        <v>874</v>
      </c>
      <c r="R7" s="4" t="s">
        <v>875</v>
      </c>
      <c r="S7" s="4" t="s">
        <v>876</v>
      </c>
      <c r="T7" s="98"/>
      <c r="U7" s="4"/>
      <c r="V7" s="4" t="s">
        <v>877</v>
      </c>
      <c r="W7" s="4" t="s">
        <v>878</v>
      </c>
      <c r="X7" s="98"/>
      <c r="Y7" s="99"/>
      <c r="Z7" s="4"/>
      <c r="AA7" s="5" t="s">
        <v>687</v>
      </c>
      <c r="AB7" s="69" t="s">
        <v>688</v>
      </c>
      <c r="AC7" s="98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879</v>
      </c>
      <c r="B8" s="6"/>
      <c r="C8" s="4" t="s">
        <v>880</v>
      </c>
      <c r="D8" s="4" t="s">
        <v>881</v>
      </c>
      <c r="E8" s="4" t="s">
        <v>882</v>
      </c>
      <c r="F8" s="4" t="s">
        <v>883</v>
      </c>
      <c r="G8" s="4"/>
      <c r="H8" s="4"/>
      <c r="I8" s="4" t="s">
        <v>884</v>
      </c>
      <c r="J8" s="4" t="s">
        <v>885</v>
      </c>
      <c r="K8" s="4" t="s">
        <v>886</v>
      </c>
      <c r="L8" s="4"/>
      <c r="M8" s="4" t="s">
        <v>887</v>
      </c>
      <c r="N8" s="4" t="s">
        <v>888</v>
      </c>
      <c r="O8" s="4" t="s">
        <v>889</v>
      </c>
      <c r="P8" s="4"/>
      <c r="Q8" s="4" t="s">
        <v>890</v>
      </c>
      <c r="R8" s="4" t="s">
        <v>891</v>
      </c>
      <c r="S8" s="4" t="s">
        <v>892</v>
      </c>
      <c r="T8" s="4"/>
      <c r="U8" s="4"/>
      <c r="V8" s="4" t="s">
        <v>893</v>
      </c>
      <c r="W8" s="4" t="s">
        <v>894</v>
      </c>
      <c r="X8" s="4" t="s">
        <v>895</v>
      </c>
      <c r="Y8" s="5" t="s">
        <v>896</v>
      </c>
      <c r="Z8" s="4"/>
      <c r="AA8" s="5" t="s">
        <v>897</v>
      </c>
      <c r="AB8" s="69" t="s">
        <v>898</v>
      </c>
      <c r="AC8" s="4" t="s">
        <v>899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900</v>
      </c>
      <c r="B9" s="7"/>
      <c r="C9" s="8" t="s">
        <v>901</v>
      </c>
      <c r="D9" s="9" t="s">
        <v>902</v>
      </c>
      <c r="E9" s="10" t="s">
        <v>903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>
        <f>V10+V54+V56+V60</f>
        <v>89690.99099999998</v>
      </c>
      <c r="W9" s="12">
        <f>W10+W54+W56+W60</f>
        <v>53292.5</v>
      </c>
      <c r="X9" s="12">
        <f>X10+X54+X56+X60-0.1</f>
        <v>128505.47599999998</v>
      </c>
      <c r="Y9" s="12">
        <f>Y10+Y54+Y56+Y60</f>
        <v>70152.90000000001</v>
      </c>
      <c r="Z9" s="13">
        <f>Z10+Z54+Z57+Z60</f>
        <v>0</v>
      </c>
      <c r="AA9" s="12">
        <f>AA10+AA54+AA56+AA60+AA63</f>
        <v>71061.46700000002</v>
      </c>
      <c r="AB9" s="70">
        <f>AB10+AB54+AB56+AB60+AB63</f>
        <v>72317.03</v>
      </c>
      <c r="AC9" s="11"/>
      <c r="AD9" s="1"/>
      <c r="AE9" s="1"/>
      <c r="AF9" s="1" t="s">
        <v>904</v>
      </c>
      <c r="AG9" s="1" t="s">
        <v>905</v>
      </c>
      <c r="AH9" s="1" t="s">
        <v>906</v>
      </c>
      <c r="AI9" s="1" t="s">
        <v>907</v>
      </c>
      <c r="AJ9" s="1" t="s">
        <v>908</v>
      </c>
      <c r="AK9" s="1" t="s">
        <v>909</v>
      </c>
      <c r="AL9" s="1" t="s">
        <v>910</v>
      </c>
      <c r="AM9" s="1" t="s">
        <v>911</v>
      </c>
      <c r="AN9" s="1" t="s">
        <v>912</v>
      </c>
      <c r="AO9" s="1" t="s">
        <v>151</v>
      </c>
      <c r="AP9" s="1" t="s">
        <v>152</v>
      </c>
      <c r="AQ9" s="1" t="s">
        <v>153</v>
      </c>
      <c r="AR9" s="1" t="s">
        <v>154</v>
      </c>
      <c r="AS9" s="1" t="s">
        <v>155</v>
      </c>
      <c r="AT9" s="1" t="s">
        <v>156</v>
      </c>
      <c r="AU9" s="1" t="s">
        <v>157</v>
      </c>
      <c r="AV9" s="1" t="s">
        <v>158</v>
      </c>
      <c r="AW9" s="1"/>
      <c r="AX9" s="1"/>
      <c r="AY9" s="1"/>
      <c r="AZ9" s="1"/>
    </row>
    <row r="10" spans="1:52" ht="88.5" customHeight="1">
      <c r="A10" s="1" t="s">
        <v>159</v>
      </c>
      <c r="B10" s="14"/>
      <c r="C10" s="8" t="s">
        <v>160</v>
      </c>
      <c r="D10" s="15" t="s">
        <v>161</v>
      </c>
      <c r="E10" s="16" t="s">
        <v>162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>
        <f>SUM(V11:V53)</f>
        <v>88778.94299999998</v>
      </c>
      <c r="W10" s="12">
        <f>SUM(W11:W53)</f>
        <v>52517.4</v>
      </c>
      <c r="X10" s="17">
        <f>SUM(X11:X53)</f>
        <v>127187.69599999998</v>
      </c>
      <c r="Y10" s="17">
        <f>SUM(Y11:Y53)</f>
        <v>68803.28</v>
      </c>
      <c r="Z10" s="13">
        <f>SUM(Z11:Z51)</f>
        <v>0</v>
      </c>
      <c r="AA10" s="17">
        <f>SUM(AA11:AA53)</f>
        <v>70288.66700000002</v>
      </c>
      <c r="AB10" s="71">
        <f>SUM(AB11:AB53)</f>
        <v>71544.23</v>
      </c>
      <c r="AC10" s="11"/>
      <c r="AD10" s="1"/>
      <c r="AE10" s="1"/>
      <c r="AF10" s="1" t="s">
        <v>163</v>
      </c>
      <c r="AG10" s="1" t="s">
        <v>164</v>
      </c>
      <c r="AH10" s="1" t="s">
        <v>165</v>
      </c>
      <c r="AI10" s="1" t="s">
        <v>166</v>
      </c>
      <c r="AJ10" s="1" t="s">
        <v>167</v>
      </c>
      <c r="AK10" s="1" t="s">
        <v>168</v>
      </c>
      <c r="AL10" s="1" t="s">
        <v>169</v>
      </c>
      <c r="AM10" s="1" t="s">
        <v>170</v>
      </c>
      <c r="AN10" s="1" t="s">
        <v>171</v>
      </c>
      <c r="AO10" s="1" t="s">
        <v>172</v>
      </c>
      <c r="AP10" s="1" t="s">
        <v>173</v>
      </c>
      <c r="AQ10" s="1" t="s">
        <v>174</v>
      </c>
      <c r="AR10" s="1" t="s">
        <v>175</v>
      </c>
      <c r="AS10" s="1" t="s">
        <v>176</v>
      </c>
      <c r="AT10" s="1" t="s">
        <v>177</v>
      </c>
      <c r="AU10" s="1" t="s">
        <v>178</v>
      </c>
      <c r="AV10" s="1" t="s">
        <v>179</v>
      </c>
      <c r="AW10" s="1"/>
      <c r="AX10" s="1"/>
      <c r="AY10" s="1"/>
      <c r="AZ10" s="1"/>
    </row>
    <row r="11" spans="1:52" ht="409.5" customHeight="1">
      <c r="A11" s="1"/>
      <c r="B11" s="14"/>
      <c r="C11" s="8" t="s">
        <v>180</v>
      </c>
      <c r="D11" s="18" t="s">
        <v>181</v>
      </c>
      <c r="E11" s="19" t="s">
        <v>182</v>
      </c>
      <c r="F11" s="20" t="s">
        <v>329</v>
      </c>
      <c r="G11" s="11"/>
      <c r="H11" s="11"/>
      <c r="I11" s="21" t="s">
        <v>187</v>
      </c>
      <c r="J11" s="77" t="s">
        <v>188</v>
      </c>
      <c r="K11" s="78" t="s">
        <v>190</v>
      </c>
      <c r="L11" s="11"/>
      <c r="M11" s="76" t="s">
        <v>191</v>
      </c>
      <c r="N11" s="77" t="s">
        <v>192</v>
      </c>
      <c r="O11" s="77" t="s">
        <v>193</v>
      </c>
      <c r="P11" s="11"/>
      <c r="Q11" s="81" t="s">
        <v>232</v>
      </c>
      <c r="R11" s="80" t="s">
        <v>194</v>
      </c>
      <c r="S11" s="82" t="s">
        <v>195</v>
      </c>
      <c r="T11" s="11"/>
      <c r="U11" s="11"/>
      <c r="V11" s="12">
        <v>11962.8</v>
      </c>
      <c r="W11" s="12">
        <v>11476.8</v>
      </c>
      <c r="X11" s="17">
        <f>13225.3+143.8+2011.4-163.3-2000+1795.2+78.4+199.9-112.8+92.6+20.3</f>
        <v>15290.8</v>
      </c>
      <c r="Y11" s="17">
        <f>1048.974+1283.746+55.075+8331.826+1680.911+582.614+10+213.2+169.6+179.7</f>
        <v>13555.646</v>
      </c>
      <c r="Z11" s="13"/>
      <c r="AA11" s="73">
        <f>2531.07+5838.97+1.2+1737.328+344.7+223+230.25+396.407+148.244+27.22+49.86+237+5.5+642.91+2419.698+148.12+210.208+247.264+292.108+218.415+1016.107+238.131+392.863+117.437+5.5+15.7+16+199+1+240.5</f>
        <v>18191.71000000001</v>
      </c>
      <c r="AB11" s="62">
        <f>2637.06+6168.624+0.6+1862.924+346+423+1240.5+103.155+158.72+50+55.02+342+6+750+1989.387+149.6+12+253+201+148+1065.176+264.314+392.863+117.437+16.2+16+5+199+1+240.5</f>
        <v>19214.08</v>
      </c>
      <c r="AC11" s="11"/>
      <c r="AD11" s="1"/>
      <c r="AE11" s="1"/>
      <c r="AF11" s="1" t="s">
        <v>1002</v>
      </c>
      <c r="AG11" s="1" t="s">
        <v>1003</v>
      </c>
      <c r="AH11" s="1" t="s">
        <v>1004</v>
      </c>
      <c r="AI11" s="1" t="s">
        <v>1005</v>
      </c>
      <c r="AJ11" s="1" t="s">
        <v>1006</v>
      </c>
      <c r="AK11" s="1" t="s">
        <v>1007</v>
      </c>
      <c r="AL11" s="1" t="s">
        <v>1008</v>
      </c>
      <c r="AM11" s="1" t="s">
        <v>1009</v>
      </c>
      <c r="AN11" s="1" t="s">
        <v>1010</v>
      </c>
      <c r="AO11" s="1" t="s">
        <v>1011</v>
      </c>
      <c r="AP11" s="1" t="s">
        <v>1012</v>
      </c>
      <c r="AQ11" s="1" t="s">
        <v>1013</v>
      </c>
      <c r="AR11" s="1" t="s">
        <v>1014</v>
      </c>
      <c r="AS11" s="1" t="s">
        <v>1015</v>
      </c>
      <c r="AT11" s="1" t="s">
        <v>1016</v>
      </c>
      <c r="AU11" s="1" t="s">
        <v>1017</v>
      </c>
      <c r="AV11" s="1" t="s">
        <v>1018</v>
      </c>
      <c r="AW11" s="1"/>
      <c r="AX11" s="1"/>
      <c r="AY11" s="1"/>
      <c r="AZ11" s="1"/>
    </row>
    <row r="12" spans="1:52" ht="34.5" customHeight="1" hidden="1">
      <c r="A12" s="1"/>
      <c r="B12" s="14"/>
      <c r="C12" s="8" t="s">
        <v>1019</v>
      </c>
      <c r="D12" s="18" t="s">
        <v>1020</v>
      </c>
      <c r="E12" s="19" t="s">
        <v>1021</v>
      </c>
      <c r="F12" s="20"/>
      <c r="G12" s="11"/>
      <c r="H12" s="11"/>
      <c r="I12" s="11"/>
      <c r="J12" s="11"/>
      <c r="K12" s="11"/>
      <c r="L12" s="11"/>
      <c r="M12" s="75" t="s">
        <v>189</v>
      </c>
      <c r="N12" s="11"/>
      <c r="O12" s="11"/>
      <c r="P12" s="11"/>
      <c r="Q12" s="11"/>
      <c r="R12" s="11"/>
      <c r="S12" s="11"/>
      <c r="T12" s="11"/>
      <c r="U12" s="11"/>
      <c r="V12" s="12"/>
      <c r="W12" s="12"/>
      <c r="X12" s="17"/>
      <c r="Y12" s="17"/>
      <c r="Z12" s="13"/>
      <c r="AA12" s="17"/>
      <c r="AB12" s="71"/>
      <c r="AC12" s="11"/>
      <c r="AD12" s="1"/>
      <c r="AE12" s="1"/>
      <c r="AF12" s="1" t="s">
        <v>1022</v>
      </c>
      <c r="AG12" s="1" t="s">
        <v>1023</v>
      </c>
      <c r="AH12" s="1" t="s">
        <v>1024</v>
      </c>
      <c r="AI12" s="1" t="s">
        <v>1025</v>
      </c>
      <c r="AJ12" s="1" t="s">
        <v>1026</v>
      </c>
      <c r="AK12" s="1" t="s">
        <v>1027</v>
      </c>
      <c r="AL12" s="1" t="s">
        <v>1028</v>
      </c>
      <c r="AM12" s="1" t="s">
        <v>1029</v>
      </c>
      <c r="AN12" s="1" t="s">
        <v>1030</v>
      </c>
      <c r="AO12" s="1" t="s">
        <v>1031</v>
      </c>
      <c r="AP12" s="1" t="s">
        <v>1032</v>
      </c>
      <c r="AQ12" s="1" t="s">
        <v>1033</v>
      </c>
      <c r="AR12" s="1" t="s">
        <v>1034</v>
      </c>
      <c r="AS12" s="1" t="s">
        <v>1035</v>
      </c>
      <c r="AT12" s="1" t="s">
        <v>1036</v>
      </c>
      <c r="AU12" s="1" t="s">
        <v>1037</v>
      </c>
      <c r="AV12" s="1" t="s">
        <v>1038</v>
      </c>
      <c r="AW12" s="1"/>
      <c r="AX12" s="1"/>
      <c r="AY12" s="1"/>
      <c r="AZ12" s="1"/>
    </row>
    <row r="13" spans="1:52" ht="193.5" customHeight="1" hidden="1">
      <c r="A13" s="1"/>
      <c r="B13" s="25"/>
      <c r="C13" s="8" t="s">
        <v>1039</v>
      </c>
      <c r="D13" s="18" t="s">
        <v>1040</v>
      </c>
      <c r="E13" s="19" t="s">
        <v>1041</v>
      </c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2"/>
      <c r="X13" s="17"/>
      <c r="Y13" s="17"/>
      <c r="Z13" s="13"/>
      <c r="AA13" s="17"/>
      <c r="AB13" s="71"/>
      <c r="AC13" s="11"/>
      <c r="AD13" s="1"/>
      <c r="AE13" s="1"/>
      <c r="AF13" s="1" t="s">
        <v>1042</v>
      </c>
      <c r="AG13" s="1" t="s">
        <v>1043</v>
      </c>
      <c r="AH13" s="1" t="s">
        <v>1044</v>
      </c>
      <c r="AI13" s="1" t="s">
        <v>1045</v>
      </c>
      <c r="AJ13" s="1" t="s">
        <v>1046</v>
      </c>
      <c r="AK13" s="1" t="s">
        <v>1047</v>
      </c>
      <c r="AL13" s="1" t="s">
        <v>1048</v>
      </c>
      <c r="AM13" s="1" t="s">
        <v>1049</v>
      </c>
      <c r="AN13" s="1" t="s">
        <v>1050</v>
      </c>
      <c r="AO13" s="1" t="s">
        <v>1051</v>
      </c>
      <c r="AP13" s="1" t="s">
        <v>1052</v>
      </c>
      <c r="AQ13" s="1" t="s">
        <v>1053</v>
      </c>
      <c r="AR13" s="1" t="s">
        <v>1054</v>
      </c>
      <c r="AS13" s="1" t="s">
        <v>1055</v>
      </c>
      <c r="AT13" s="1" t="s">
        <v>1056</v>
      </c>
      <c r="AU13" s="1" t="s">
        <v>1057</v>
      </c>
      <c r="AV13" s="1" t="s">
        <v>1058</v>
      </c>
      <c r="AW13" s="1"/>
      <c r="AX13" s="1"/>
      <c r="AY13" s="1"/>
      <c r="AZ13" s="1"/>
    </row>
    <row r="14" spans="1:52" ht="165" customHeight="1" hidden="1">
      <c r="A14" s="1"/>
      <c r="B14" s="25"/>
      <c r="C14" s="8" t="s">
        <v>1059</v>
      </c>
      <c r="D14" s="18" t="s">
        <v>1060</v>
      </c>
      <c r="E14" s="19" t="s">
        <v>1061</v>
      </c>
      <c r="F14" s="2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7"/>
      <c r="Y14" s="17"/>
      <c r="Z14" s="13"/>
      <c r="AA14" s="17"/>
      <c r="AB14" s="71"/>
      <c r="AC14" s="1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8.75" customHeight="1" hidden="1">
      <c r="A15" s="1"/>
      <c r="B15" s="25"/>
      <c r="C15" s="8" t="s">
        <v>1062</v>
      </c>
      <c r="D15" s="18" t="s">
        <v>1063</v>
      </c>
      <c r="E15" s="19" t="s">
        <v>1064</v>
      </c>
      <c r="F15" s="2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7"/>
      <c r="Y15" s="17"/>
      <c r="Z15" s="13"/>
      <c r="AA15" s="17"/>
      <c r="AB15" s="71"/>
      <c r="AC15" s="11"/>
      <c r="AD15" s="1"/>
      <c r="AE15" s="1"/>
      <c r="AF15" s="1" t="s">
        <v>1065</v>
      </c>
      <c r="AG15" s="1" t="s">
        <v>1066</v>
      </c>
      <c r="AH15" s="1" t="s">
        <v>1067</v>
      </c>
      <c r="AI15" s="1" t="s">
        <v>1068</v>
      </c>
      <c r="AJ15" s="1" t="s">
        <v>1069</v>
      </c>
      <c r="AK15" s="1" t="s">
        <v>1070</v>
      </c>
      <c r="AL15" s="1" t="s">
        <v>1071</v>
      </c>
      <c r="AM15" s="1" t="s">
        <v>1072</v>
      </c>
      <c r="AN15" s="1" t="s">
        <v>1073</v>
      </c>
      <c r="AO15" s="1" t="s">
        <v>1074</v>
      </c>
      <c r="AP15" s="1" t="s">
        <v>1075</v>
      </c>
      <c r="AQ15" s="1" t="s">
        <v>1076</v>
      </c>
      <c r="AR15" s="1" t="s">
        <v>1077</v>
      </c>
      <c r="AS15" s="1" t="s">
        <v>1078</v>
      </c>
      <c r="AT15" s="1" t="s">
        <v>729</v>
      </c>
      <c r="AU15" s="1" t="s">
        <v>730</v>
      </c>
      <c r="AV15" s="1" t="s">
        <v>731</v>
      </c>
      <c r="AW15" s="1"/>
      <c r="AX15" s="1"/>
      <c r="AY15" s="1"/>
      <c r="AZ15" s="1"/>
    </row>
    <row r="16" spans="1:52" ht="86.25" customHeight="1" hidden="1">
      <c r="A16" s="1"/>
      <c r="B16" s="14"/>
      <c r="C16" s="8" t="s">
        <v>732</v>
      </c>
      <c r="D16" s="18" t="s">
        <v>733</v>
      </c>
      <c r="E16" s="19" t="s">
        <v>734</v>
      </c>
      <c r="F16" s="2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7"/>
      <c r="Y16" s="17"/>
      <c r="Z16" s="13"/>
      <c r="AA16" s="17"/>
      <c r="AB16" s="71"/>
      <c r="AC16" s="11"/>
      <c r="AD16" s="1"/>
      <c r="AE16" s="1"/>
      <c r="AF16" s="1" t="s">
        <v>735</v>
      </c>
      <c r="AG16" s="1" t="s">
        <v>736</v>
      </c>
      <c r="AH16" s="1" t="s">
        <v>737</v>
      </c>
      <c r="AI16" s="1" t="s">
        <v>738</v>
      </c>
      <c r="AJ16" s="1" t="s">
        <v>739</v>
      </c>
      <c r="AK16" s="1" t="s">
        <v>740</v>
      </c>
      <c r="AL16" s="1" t="s">
        <v>741</v>
      </c>
      <c r="AM16" s="1" t="s">
        <v>742</v>
      </c>
      <c r="AN16" s="1" t="s">
        <v>743</v>
      </c>
      <c r="AO16" s="1" t="s">
        <v>744</v>
      </c>
      <c r="AP16" s="1" t="s">
        <v>745</v>
      </c>
      <c r="AQ16" s="1" t="s">
        <v>746</v>
      </c>
      <c r="AR16" s="1" t="s">
        <v>747</v>
      </c>
      <c r="AS16" s="1" t="s">
        <v>748</v>
      </c>
      <c r="AT16" s="1" t="s">
        <v>749</v>
      </c>
      <c r="AU16" s="1" t="s">
        <v>750</v>
      </c>
      <c r="AV16" s="1" t="s">
        <v>751</v>
      </c>
      <c r="AW16" s="1"/>
      <c r="AX16" s="1"/>
      <c r="AY16" s="1"/>
      <c r="AZ16" s="1"/>
    </row>
    <row r="17" spans="1:52" ht="63" customHeight="1" hidden="1">
      <c r="A17" s="1"/>
      <c r="B17" s="14"/>
      <c r="C17" s="8" t="s">
        <v>752</v>
      </c>
      <c r="D17" s="18" t="s">
        <v>753</v>
      </c>
      <c r="E17" s="19" t="s">
        <v>754</v>
      </c>
      <c r="F17" s="2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7"/>
      <c r="Y17" s="17"/>
      <c r="Z17" s="13"/>
      <c r="AA17" s="17"/>
      <c r="AB17" s="71"/>
      <c r="AC17" s="11"/>
      <c r="AD17" s="1"/>
      <c r="AE17" s="1"/>
      <c r="AF17" s="1" t="s">
        <v>755</v>
      </c>
      <c r="AG17" s="1" t="s">
        <v>756</v>
      </c>
      <c r="AH17" s="1" t="s">
        <v>757</v>
      </c>
      <c r="AI17" s="1" t="s">
        <v>758</v>
      </c>
      <c r="AJ17" s="1" t="s">
        <v>470</v>
      </c>
      <c r="AK17" s="1" t="s">
        <v>471</v>
      </c>
      <c r="AL17" s="1" t="s">
        <v>472</v>
      </c>
      <c r="AM17" s="1" t="s">
        <v>473</v>
      </c>
      <c r="AN17" s="1" t="s">
        <v>474</v>
      </c>
      <c r="AO17" s="1" t="s">
        <v>475</v>
      </c>
      <c r="AP17" s="1" t="s">
        <v>476</v>
      </c>
      <c r="AQ17" s="1" t="s">
        <v>477</v>
      </c>
      <c r="AR17" s="1" t="s">
        <v>478</v>
      </c>
      <c r="AS17" s="1" t="s">
        <v>479</v>
      </c>
      <c r="AT17" s="1" t="s">
        <v>480</v>
      </c>
      <c r="AU17" s="1" t="s">
        <v>481</v>
      </c>
      <c r="AV17" s="1" t="s">
        <v>482</v>
      </c>
      <c r="AW17" s="1"/>
      <c r="AX17" s="1"/>
      <c r="AY17" s="1"/>
      <c r="AZ17" s="1"/>
    </row>
    <row r="18" spans="1:52" ht="228.75" customHeight="1">
      <c r="A18" s="1"/>
      <c r="B18" s="14"/>
      <c r="C18" s="8" t="s">
        <v>483</v>
      </c>
      <c r="D18" s="18" t="s">
        <v>484</v>
      </c>
      <c r="E18" s="19" t="s">
        <v>485</v>
      </c>
      <c r="F18" s="20" t="s">
        <v>330</v>
      </c>
      <c r="G18" s="11"/>
      <c r="H18" s="11"/>
      <c r="I18" s="21" t="s">
        <v>198</v>
      </c>
      <c r="J18" s="20" t="s">
        <v>184</v>
      </c>
      <c r="K18" s="84" t="s">
        <v>199</v>
      </c>
      <c r="L18" s="11"/>
      <c r="M18" s="11"/>
      <c r="N18" s="11"/>
      <c r="O18" s="11"/>
      <c r="P18" s="11"/>
      <c r="Q18" s="21" t="s">
        <v>200</v>
      </c>
      <c r="R18" s="80" t="s">
        <v>196</v>
      </c>
      <c r="S18" s="82" t="s">
        <v>186</v>
      </c>
      <c r="T18" s="11"/>
      <c r="U18" s="11"/>
      <c r="V18" s="12">
        <v>500.5</v>
      </c>
      <c r="W18" s="12">
        <v>500.5</v>
      </c>
      <c r="X18" s="17">
        <v>534.1</v>
      </c>
      <c r="Y18" s="17">
        <f>170.1+303</f>
        <v>473.1</v>
      </c>
      <c r="Z18" s="13"/>
      <c r="AA18" s="17">
        <v>0</v>
      </c>
      <c r="AB18" s="71">
        <v>0</v>
      </c>
      <c r="AC18" s="11"/>
      <c r="AD18" s="1"/>
      <c r="AE18" s="1"/>
      <c r="AF18" s="1" t="s">
        <v>486</v>
      </c>
      <c r="AG18" s="1" t="s">
        <v>487</v>
      </c>
      <c r="AH18" s="1" t="s">
        <v>488</v>
      </c>
      <c r="AI18" s="1" t="s">
        <v>489</v>
      </c>
      <c r="AJ18" s="1" t="s">
        <v>490</v>
      </c>
      <c r="AK18" s="1" t="s">
        <v>491</v>
      </c>
      <c r="AL18" s="1" t="s">
        <v>492</v>
      </c>
      <c r="AM18" s="1" t="s">
        <v>493</v>
      </c>
      <c r="AN18" s="1" t="s">
        <v>494</v>
      </c>
      <c r="AO18" s="1" t="s">
        <v>495</v>
      </c>
      <c r="AP18" s="1" t="s">
        <v>496</v>
      </c>
      <c r="AQ18" s="1" t="s">
        <v>497</v>
      </c>
      <c r="AR18" s="1" t="s">
        <v>498</v>
      </c>
      <c r="AS18" s="1" t="s">
        <v>769</v>
      </c>
      <c r="AT18" s="1" t="s">
        <v>770</v>
      </c>
      <c r="AU18" s="1" t="s">
        <v>771</v>
      </c>
      <c r="AV18" s="1" t="s">
        <v>772</v>
      </c>
      <c r="AW18" s="1"/>
      <c r="AX18" s="1"/>
      <c r="AY18" s="1"/>
      <c r="AZ18" s="1"/>
    </row>
    <row r="19" spans="1:52" ht="34.5" customHeight="1" hidden="1">
      <c r="A19" s="1"/>
      <c r="B19" s="14"/>
      <c r="C19" s="8" t="s">
        <v>773</v>
      </c>
      <c r="D19" s="18" t="s">
        <v>774</v>
      </c>
      <c r="E19" s="19" t="s">
        <v>775</v>
      </c>
      <c r="F19" s="20"/>
      <c r="G19" s="11"/>
      <c r="H19" s="11"/>
      <c r="I19" s="11"/>
      <c r="J19" s="11"/>
      <c r="K19" s="77"/>
      <c r="L19" s="11"/>
      <c r="M19" s="11"/>
      <c r="N19" s="11"/>
      <c r="O19" s="11"/>
      <c r="P19" s="11"/>
      <c r="Q19" s="11"/>
      <c r="R19" s="77"/>
      <c r="S19" s="11"/>
      <c r="T19" s="11"/>
      <c r="U19" s="11"/>
      <c r="V19" s="12"/>
      <c r="W19" s="12"/>
      <c r="X19" s="17"/>
      <c r="Y19" s="17"/>
      <c r="Z19" s="13"/>
      <c r="AA19" s="17"/>
      <c r="AB19" s="71"/>
      <c r="AC19" s="11"/>
      <c r="AD19" s="1"/>
      <c r="AE19" s="1"/>
      <c r="AF19" s="1" t="s">
        <v>776</v>
      </c>
      <c r="AG19" s="1" t="s">
        <v>777</v>
      </c>
      <c r="AH19" s="1" t="s">
        <v>778</v>
      </c>
      <c r="AI19" s="1" t="s">
        <v>779</v>
      </c>
      <c r="AJ19" s="1" t="s">
        <v>780</v>
      </c>
      <c r="AK19" s="1" t="s">
        <v>781</v>
      </c>
      <c r="AL19" s="1" t="s">
        <v>782</v>
      </c>
      <c r="AM19" s="1" t="s">
        <v>783</v>
      </c>
      <c r="AN19" s="1" t="s">
        <v>784</v>
      </c>
      <c r="AO19" s="1" t="s">
        <v>785</v>
      </c>
      <c r="AP19" s="1" t="s">
        <v>786</v>
      </c>
      <c r="AQ19" s="1" t="s">
        <v>787</v>
      </c>
      <c r="AR19" s="1" t="s">
        <v>788</v>
      </c>
      <c r="AS19" s="1" t="s">
        <v>789</v>
      </c>
      <c r="AT19" s="1" t="s">
        <v>790</v>
      </c>
      <c r="AU19" s="1" t="s">
        <v>791</v>
      </c>
      <c r="AV19" s="1" t="s">
        <v>792</v>
      </c>
      <c r="AW19" s="1"/>
      <c r="AX19" s="1"/>
      <c r="AY19" s="1"/>
      <c r="AZ19" s="1"/>
    </row>
    <row r="20" spans="1:52" ht="304.5" customHeight="1">
      <c r="A20" s="1"/>
      <c r="B20" s="14"/>
      <c r="C20" s="8" t="s">
        <v>1019</v>
      </c>
      <c r="D20" s="18" t="s">
        <v>794</v>
      </c>
      <c r="E20" s="19" t="s">
        <v>795</v>
      </c>
      <c r="F20" s="26" t="s">
        <v>1001</v>
      </c>
      <c r="G20" s="11"/>
      <c r="H20" s="11"/>
      <c r="I20" s="21" t="s">
        <v>198</v>
      </c>
      <c r="J20" s="11"/>
      <c r="K20" s="77" t="s">
        <v>199</v>
      </c>
      <c r="L20" s="11"/>
      <c r="M20" s="11"/>
      <c r="N20" s="11"/>
      <c r="O20" s="11"/>
      <c r="P20" s="11"/>
      <c r="Q20" s="21" t="s">
        <v>197</v>
      </c>
      <c r="R20" s="28" t="s">
        <v>225</v>
      </c>
      <c r="S20" s="82" t="s">
        <v>186</v>
      </c>
      <c r="T20" s="11"/>
      <c r="U20" s="11"/>
      <c r="V20" s="12">
        <v>8049.275</v>
      </c>
      <c r="W20" s="12">
        <v>159.6</v>
      </c>
      <c r="X20" s="17">
        <f>420+8628+2860+672.1-8628</f>
        <v>3952.1000000000004</v>
      </c>
      <c r="Y20" s="17">
        <v>0</v>
      </c>
      <c r="Z20" s="13"/>
      <c r="AA20" s="65">
        <f>200</f>
        <v>200</v>
      </c>
      <c r="AB20" s="68">
        <f>300</f>
        <v>300</v>
      </c>
      <c r="AC20" s="11"/>
      <c r="AD20" s="1"/>
      <c r="AE20" s="1"/>
      <c r="AF20" s="1" t="s">
        <v>799</v>
      </c>
      <c r="AG20" s="1" t="s">
        <v>800</v>
      </c>
      <c r="AH20" s="1" t="s">
        <v>801</v>
      </c>
      <c r="AI20" s="1" t="s">
        <v>802</v>
      </c>
      <c r="AJ20" s="1" t="s">
        <v>803</v>
      </c>
      <c r="AK20" s="1" t="s">
        <v>804</v>
      </c>
      <c r="AL20" s="1" t="s">
        <v>805</v>
      </c>
      <c r="AM20" s="1" t="s">
        <v>806</v>
      </c>
      <c r="AN20" s="1" t="s">
        <v>807</v>
      </c>
      <c r="AO20" s="1" t="s">
        <v>808</v>
      </c>
      <c r="AP20" s="1" t="s">
        <v>809</v>
      </c>
      <c r="AQ20" s="1" t="s">
        <v>810</v>
      </c>
      <c r="AR20" s="1" t="s">
        <v>811</v>
      </c>
      <c r="AS20" s="1" t="s">
        <v>812</v>
      </c>
      <c r="AT20" s="1" t="s">
        <v>813</v>
      </c>
      <c r="AU20" s="1" t="s">
        <v>814</v>
      </c>
      <c r="AV20" s="1" t="s">
        <v>815</v>
      </c>
      <c r="AW20" s="1"/>
      <c r="AX20" s="1"/>
      <c r="AY20" s="1"/>
      <c r="AZ20" s="1"/>
    </row>
    <row r="21" spans="1:52" ht="146.25">
      <c r="A21" s="1"/>
      <c r="B21" s="25"/>
      <c r="C21" s="8" t="s">
        <v>1039</v>
      </c>
      <c r="D21" s="18" t="s">
        <v>817</v>
      </c>
      <c r="E21" s="19" t="s">
        <v>818</v>
      </c>
      <c r="F21" s="26" t="s">
        <v>331</v>
      </c>
      <c r="G21" s="11"/>
      <c r="H21" s="11"/>
      <c r="I21" s="21" t="s">
        <v>198</v>
      </c>
      <c r="J21" s="77" t="s">
        <v>184</v>
      </c>
      <c r="K21" s="84" t="s">
        <v>199</v>
      </c>
      <c r="L21" s="11"/>
      <c r="M21" s="11"/>
      <c r="N21" s="11"/>
      <c r="O21" s="11"/>
      <c r="P21" s="11"/>
      <c r="Q21" s="21" t="s">
        <v>201</v>
      </c>
      <c r="R21" s="28" t="s">
        <v>226</v>
      </c>
      <c r="S21" s="82" t="s">
        <v>186</v>
      </c>
      <c r="T21" s="11"/>
      <c r="U21" s="11"/>
      <c r="V21" s="12">
        <v>26454.7</v>
      </c>
      <c r="W21" s="12">
        <v>9448.3</v>
      </c>
      <c r="X21" s="17">
        <f>1344.7+9724.8+2242.9</f>
        <v>13312.4</v>
      </c>
      <c r="Y21" s="17">
        <f>182.532+3497.612</f>
        <v>3680.1440000000002</v>
      </c>
      <c r="Z21" s="13"/>
      <c r="AA21" s="65">
        <f>3700</f>
        <v>3700</v>
      </c>
      <c r="AB21" s="72">
        <v>3800</v>
      </c>
      <c r="AC21" s="11"/>
      <c r="AD21" s="1"/>
      <c r="AE21" s="1"/>
      <c r="AF21" s="1" t="s">
        <v>820</v>
      </c>
      <c r="AG21" s="1" t="s">
        <v>821</v>
      </c>
      <c r="AH21" s="1" t="s">
        <v>822</v>
      </c>
      <c r="AI21" s="1" t="s">
        <v>823</v>
      </c>
      <c r="AJ21" s="1" t="s">
        <v>824</v>
      </c>
      <c r="AK21" s="1" t="s">
        <v>825</v>
      </c>
      <c r="AL21" s="1" t="s">
        <v>826</v>
      </c>
      <c r="AM21" s="1" t="s">
        <v>827</v>
      </c>
      <c r="AN21" s="1" t="s">
        <v>828</v>
      </c>
      <c r="AO21" s="1" t="s">
        <v>829</v>
      </c>
      <c r="AP21" s="1" t="s">
        <v>830</v>
      </c>
      <c r="AQ21" s="1" t="s">
        <v>99</v>
      </c>
      <c r="AR21" s="1" t="s">
        <v>100</v>
      </c>
      <c r="AS21" s="1" t="s">
        <v>101</v>
      </c>
      <c r="AT21" s="1" t="s">
        <v>102</v>
      </c>
      <c r="AU21" s="1" t="s">
        <v>103</v>
      </c>
      <c r="AV21" s="1" t="s">
        <v>104</v>
      </c>
      <c r="AW21" s="1"/>
      <c r="AX21" s="1"/>
      <c r="AY21" s="1"/>
      <c r="AZ21" s="1"/>
    </row>
    <row r="22" spans="1:52" ht="146.25">
      <c r="A22" s="1"/>
      <c r="B22" s="25"/>
      <c r="C22" s="8" t="s">
        <v>1059</v>
      </c>
      <c r="D22" s="18" t="s">
        <v>106</v>
      </c>
      <c r="E22" s="19" t="s">
        <v>107</v>
      </c>
      <c r="F22" s="26" t="s">
        <v>315</v>
      </c>
      <c r="G22" s="11"/>
      <c r="H22" s="11"/>
      <c r="I22" s="21" t="s">
        <v>183</v>
      </c>
      <c r="J22" s="77" t="s">
        <v>184</v>
      </c>
      <c r="K22" s="84" t="s">
        <v>199</v>
      </c>
      <c r="L22" s="11"/>
      <c r="M22" s="85" t="s">
        <v>205</v>
      </c>
      <c r="N22" s="77" t="s">
        <v>206</v>
      </c>
      <c r="O22" s="87" t="s">
        <v>207</v>
      </c>
      <c r="P22" s="11"/>
      <c r="Q22" s="21" t="s">
        <v>202</v>
      </c>
      <c r="R22" s="28" t="s">
        <v>109</v>
      </c>
      <c r="S22" s="82" t="s">
        <v>186</v>
      </c>
      <c r="T22" s="11"/>
      <c r="U22" s="11"/>
      <c r="V22" s="12">
        <v>3699.578</v>
      </c>
      <c r="W22" s="12">
        <v>3550.7</v>
      </c>
      <c r="X22" s="17">
        <f>17447.29+5576.2</f>
        <v>23023.49</v>
      </c>
      <c r="Y22" s="17">
        <f>800+800</f>
        <v>1600</v>
      </c>
      <c r="Z22" s="13"/>
      <c r="AA22" s="73">
        <f>900+900</f>
        <v>1800</v>
      </c>
      <c r="AB22" s="62">
        <f>1000+1000</f>
        <v>2000</v>
      </c>
      <c r="AC22" s="11"/>
      <c r="AD22" s="1"/>
      <c r="AE22" s="1"/>
      <c r="AF22" s="1" t="s">
        <v>110</v>
      </c>
      <c r="AG22" s="1" t="s">
        <v>111</v>
      </c>
      <c r="AH22" s="1" t="s">
        <v>112</v>
      </c>
      <c r="AI22" s="1" t="s">
        <v>113</v>
      </c>
      <c r="AJ22" s="1" t="s">
        <v>114</v>
      </c>
      <c r="AK22" s="1" t="s">
        <v>115</v>
      </c>
      <c r="AL22" s="1" t="s">
        <v>116</v>
      </c>
      <c r="AM22" s="1" t="s">
        <v>117</v>
      </c>
      <c r="AN22" s="1" t="s">
        <v>118</v>
      </c>
      <c r="AO22" s="1" t="s">
        <v>119</v>
      </c>
      <c r="AP22" s="1" t="s">
        <v>120</v>
      </c>
      <c r="AQ22" s="1" t="s">
        <v>121</v>
      </c>
      <c r="AR22" s="1" t="s">
        <v>122</v>
      </c>
      <c r="AS22" s="1" t="s">
        <v>123</v>
      </c>
      <c r="AT22" s="1" t="s">
        <v>124</v>
      </c>
      <c r="AU22" s="1" t="s">
        <v>125</v>
      </c>
      <c r="AV22" s="1" t="s">
        <v>126</v>
      </c>
      <c r="AW22" s="1"/>
      <c r="AX22" s="1"/>
      <c r="AY22" s="1"/>
      <c r="AZ22" s="1"/>
    </row>
    <row r="23" spans="1:52" ht="138.75" customHeight="1">
      <c r="A23" s="1"/>
      <c r="B23" s="25"/>
      <c r="C23" s="8" t="s">
        <v>127</v>
      </c>
      <c r="D23" s="18" t="s">
        <v>128</v>
      </c>
      <c r="E23" s="19" t="s">
        <v>129</v>
      </c>
      <c r="F23" s="26" t="s">
        <v>796</v>
      </c>
      <c r="G23" s="11"/>
      <c r="H23" s="11"/>
      <c r="I23" s="21"/>
      <c r="J23" s="77"/>
      <c r="K23" s="84"/>
      <c r="L23" s="11"/>
      <c r="M23" s="11"/>
      <c r="N23" s="11"/>
      <c r="O23" s="11"/>
      <c r="P23" s="11"/>
      <c r="Q23" s="21" t="s">
        <v>233</v>
      </c>
      <c r="R23" s="28"/>
      <c r="S23" s="24"/>
      <c r="T23" s="11"/>
      <c r="U23" s="11"/>
      <c r="V23" s="12">
        <v>0</v>
      </c>
      <c r="W23" s="12">
        <v>0</v>
      </c>
      <c r="X23" s="17">
        <f>7579</f>
        <v>7579</v>
      </c>
      <c r="Y23" s="17">
        <f>4606.83-3497.612</f>
        <v>1109.2179999999998</v>
      </c>
      <c r="Z23" s="13"/>
      <c r="AA23" s="17">
        <f>1109.218</f>
        <v>1109.218</v>
      </c>
      <c r="AB23" s="71">
        <f>1109.218</f>
        <v>1109.218</v>
      </c>
      <c r="AC23" s="11"/>
      <c r="AD23" s="1"/>
      <c r="AE23" s="1"/>
      <c r="AF23" s="1" t="s">
        <v>130</v>
      </c>
      <c r="AG23" s="1" t="s">
        <v>131</v>
      </c>
      <c r="AH23" s="1" t="s">
        <v>132</v>
      </c>
      <c r="AI23" s="1" t="s">
        <v>133</v>
      </c>
      <c r="AJ23" s="1" t="s">
        <v>134</v>
      </c>
      <c r="AK23" s="1" t="s">
        <v>135</v>
      </c>
      <c r="AL23" s="1" t="s">
        <v>136</v>
      </c>
      <c r="AM23" s="1" t="s">
        <v>137</v>
      </c>
      <c r="AN23" s="1" t="s">
        <v>138</v>
      </c>
      <c r="AO23" s="1" t="s">
        <v>139</v>
      </c>
      <c r="AP23" s="1" t="s">
        <v>140</v>
      </c>
      <c r="AQ23" s="1" t="s">
        <v>141</v>
      </c>
      <c r="AR23" s="1" t="s">
        <v>142</v>
      </c>
      <c r="AS23" s="1" t="s">
        <v>143</v>
      </c>
      <c r="AT23" s="1" t="s">
        <v>144</v>
      </c>
      <c r="AU23" s="1" t="s">
        <v>145</v>
      </c>
      <c r="AV23" s="1" t="s">
        <v>146</v>
      </c>
      <c r="AW23" s="1"/>
      <c r="AX23" s="1"/>
      <c r="AY23" s="1"/>
      <c r="AZ23" s="1"/>
    </row>
    <row r="24" spans="1:52" ht="73.5" customHeight="1" hidden="1">
      <c r="A24" s="1"/>
      <c r="B24" s="25"/>
      <c r="C24" s="8" t="s">
        <v>147</v>
      </c>
      <c r="D24" s="18" t="s">
        <v>148</v>
      </c>
      <c r="E24" s="19" t="s">
        <v>149</v>
      </c>
      <c r="F24" s="20"/>
      <c r="G24" s="11"/>
      <c r="H24" s="11"/>
      <c r="I24" s="11"/>
      <c r="J24" s="83"/>
      <c r="K24" s="77"/>
      <c r="L24" s="11"/>
      <c r="M24" s="11"/>
      <c r="N24" s="11"/>
      <c r="O24" s="11"/>
      <c r="P24" s="11"/>
      <c r="Q24" s="11"/>
      <c r="R24" s="77"/>
      <c r="S24" s="11"/>
      <c r="T24" s="11"/>
      <c r="U24" s="11"/>
      <c r="V24" s="12"/>
      <c r="W24" s="12"/>
      <c r="X24" s="17"/>
      <c r="Y24" s="17"/>
      <c r="Z24" s="13"/>
      <c r="AA24" s="17"/>
      <c r="AB24" s="71"/>
      <c r="AC24" s="11"/>
      <c r="AD24" s="1"/>
      <c r="AE24" s="1"/>
      <c r="AF24" s="1" t="s">
        <v>150</v>
      </c>
      <c r="AG24" s="1" t="s">
        <v>1217</v>
      </c>
      <c r="AH24" s="1" t="s">
        <v>1218</v>
      </c>
      <c r="AI24" s="1" t="s">
        <v>1219</v>
      </c>
      <c r="AJ24" s="1" t="s">
        <v>1220</v>
      </c>
      <c r="AK24" s="1" t="s">
        <v>1221</v>
      </c>
      <c r="AL24" s="1" t="s">
        <v>1222</v>
      </c>
      <c r="AM24" s="1" t="s">
        <v>1223</v>
      </c>
      <c r="AN24" s="1" t="s">
        <v>562</v>
      </c>
      <c r="AO24" s="1" t="s">
        <v>563</v>
      </c>
      <c r="AP24" s="1" t="s">
        <v>564</v>
      </c>
      <c r="AQ24" s="1" t="s">
        <v>565</v>
      </c>
      <c r="AR24" s="1" t="s">
        <v>566</v>
      </c>
      <c r="AS24" s="1" t="s">
        <v>567</v>
      </c>
      <c r="AT24" s="1" t="s">
        <v>568</v>
      </c>
      <c r="AU24" s="1" t="s">
        <v>569</v>
      </c>
      <c r="AV24" s="1" t="s">
        <v>570</v>
      </c>
      <c r="AW24" s="1"/>
      <c r="AX24" s="1"/>
      <c r="AY24" s="1"/>
      <c r="AZ24" s="1"/>
    </row>
    <row r="25" spans="1:52" ht="261.75" customHeight="1">
      <c r="A25" s="1"/>
      <c r="B25" s="14"/>
      <c r="C25" s="8" t="s">
        <v>1062</v>
      </c>
      <c r="D25" s="18" t="s">
        <v>572</v>
      </c>
      <c r="E25" s="19" t="s">
        <v>573</v>
      </c>
      <c r="F25" s="26" t="s">
        <v>613</v>
      </c>
      <c r="G25" s="11"/>
      <c r="H25" s="11"/>
      <c r="I25" s="21" t="s">
        <v>198</v>
      </c>
      <c r="J25" s="83"/>
      <c r="K25" s="77" t="s">
        <v>199</v>
      </c>
      <c r="L25" s="11"/>
      <c r="M25" s="11"/>
      <c r="N25" s="11"/>
      <c r="O25" s="11"/>
      <c r="P25" s="11"/>
      <c r="Q25" s="21" t="s">
        <v>217</v>
      </c>
      <c r="R25" s="80" t="s">
        <v>226</v>
      </c>
      <c r="S25" s="79" t="s">
        <v>195</v>
      </c>
      <c r="T25" s="11"/>
      <c r="U25" s="11"/>
      <c r="V25" s="12">
        <v>0</v>
      </c>
      <c r="W25" s="12">
        <v>0</v>
      </c>
      <c r="X25" s="17">
        <v>686</v>
      </c>
      <c r="Y25" s="17">
        <v>0</v>
      </c>
      <c r="Z25" s="13"/>
      <c r="AA25" s="17">
        <v>0</v>
      </c>
      <c r="AB25" s="71">
        <v>0</v>
      </c>
      <c r="AC25" s="11"/>
      <c r="AD25" s="1"/>
      <c r="AE25" s="1"/>
      <c r="AF25" s="1" t="s">
        <v>574</v>
      </c>
      <c r="AG25" s="1" t="s">
        <v>575</v>
      </c>
      <c r="AH25" s="1" t="s">
        <v>576</v>
      </c>
      <c r="AI25" s="1" t="s">
        <v>577</v>
      </c>
      <c r="AJ25" s="1" t="s">
        <v>578</v>
      </c>
      <c r="AK25" s="1" t="s">
        <v>579</v>
      </c>
      <c r="AL25" s="1" t="s">
        <v>580</v>
      </c>
      <c r="AM25" s="1" t="s">
        <v>581</v>
      </c>
      <c r="AN25" s="1" t="s">
        <v>582</v>
      </c>
      <c r="AO25" s="1" t="s">
        <v>583</v>
      </c>
      <c r="AP25" s="1" t="s">
        <v>584</v>
      </c>
      <c r="AQ25" s="1" t="s">
        <v>585</v>
      </c>
      <c r="AR25" s="1" t="s">
        <v>586</v>
      </c>
      <c r="AS25" s="1" t="s">
        <v>587</v>
      </c>
      <c r="AT25" s="1" t="s">
        <v>588</v>
      </c>
      <c r="AU25" s="1" t="s">
        <v>589</v>
      </c>
      <c r="AV25" s="1" t="s">
        <v>590</v>
      </c>
      <c r="AW25" s="1"/>
      <c r="AX25" s="1"/>
      <c r="AY25" s="1"/>
      <c r="AZ25" s="1"/>
    </row>
    <row r="26" spans="1:52" ht="146.25">
      <c r="A26" s="1"/>
      <c r="B26" s="14"/>
      <c r="C26" s="8" t="s">
        <v>732</v>
      </c>
      <c r="D26" s="18" t="s">
        <v>592</v>
      </c>
      <c r="E26" s="19" t="s">
        <v>593</v>
      </c>
      <c r="F26" s="26" t="s">
        <v>613</v>
      </c>
      <c r="G26" s="11"/>
      <c r="H26" s="11"/>
      <c r="I26" s="21" t="s">
        <v>198</v>
      </c>
      <c r="J26" s="77" t="s">
        <v>184</v>
      </c>
      <c r="K26" s="84" t="s">
        <v>199</v>
      </c>
      <c r="L26" s="11"/>
      <c r="M26" s="11"/>
      <c r="N26" s="11"/>
      <c r="O26" s="11"/>
      <c r="P26" s="11"/>
      <c r="Q26" s="21" t="s">
        <v>203</v>
      </c>
      <c r="R26" s="28" t="s">
        <v>227</v>
      </c>
      <c r="S26" s="82" t="s">
        <v>186</v>
      </c>
      <c r="T26" s="11"/>
      <c r="U26" s="11"/>
      <c r="V26" s="63">
        <v>482.6</v>
      </c>
      <c r="W26" s="63">
        <v>234.7</v>
      </c>
      <c r="X26" s="17">
        <v>426</v>
      </c>
      <c r="Y26" s="17">
        <f>496</f>
        <v>496</v>
      </c>
      <c r="Z26" s="27"/>
      <c r="AA26" s="17">
        <f>13+100+23+200</f>
        <v>336</v>
      </c>
      <c r="AB26" s="62">
        <f>2+100+100+14+300</f>
        <v>516</v>
      </c>
      <c r="AC26" s="11"/>
      <c r="AD26" s="1"/>
      <c r="AE26" s="1"/>
      <c r="AF26" s="1" t="s">
        <v>594</v>
      </c>
      <c r="AG26" s="1" t="s">
        <v>595</v>
      </c>
      <c r="AH26" s="1" t="s">
        <v>596</v>
      </c>
      <c r="AI26" s="1" t="s">
        <v>597</v>
      </c>
      <c r="AJ26" s="1" t="s">
        <v>598</v>
      </c>
      <c r="AK26" s="1" t="s">
        <v>599</v>
      </c>
      <c r="AL26" s="1" t="s">
        <v>600</v>
      </c>
      <c r="AM26" s="1" t="s">
        <v>601</v>
      </c>
      <c r="AN26" s="1" t="s">
        <v>602</v>
      </c>
      <c r="AO26" s="1" t="s">
        <v>603</v>
      </c>
      <c r="AP26" s="1" t="s">
        <v>604</v>
      </c>
      <c r="AQ26" s="1" t="s">
        <v>605</v>
      </c>
      <c r="AR26" s="1" t="s">
        <v>606</v>
      </c>
      <c r="AS26" s="1" t="s">
        <v>607</v>
      </c>
      <c r="AT26" s="1" t="s">
        <v>608</v>
      </c>
      <c r="AU26" s="1" t="s">
        <v>609</v>
      </c>
      <c r="AV26" s="1" t="s">
        <v>610</v>
      </c>
      <c r="AW26" s="1"/>
      <c r="AX26" s="1"/>
      <c r="AY26" s="1"/>
      <c r="AZ26" s="1"/>
    </row>
    <row r="27" spans="1:52" ht="225">
      <c r="A27" s="1"/>
      <c r="B27" s="14"/>
      <c r="C27" s="8" t="s">
        <v>752</v>
      </c>
      <c r="D27" s="18" t="s">
        <v>611</v>
      </c>
      <c r="E27" s="19" t="s">
        <v>612</v>
      </c>
      <c r="F27" s="26" t="s">
        <v>613</v>
      </c>
      <c r="G27" s="11"/>
      <c r="H27" s="11"/>
      <c r="I27" s="21" t="s">
        <v>198</v>
      </c>
      <c r="J27" s="77"/>
      <c r="K27" s="84" t="s">
        <v>199</v>
      </c>
      <c r="L27" s="11"/>
      <c r="M27" s="11"/>
      <c r="N27" s="11"/>
      <c r="O27" s="11"/>
      <c r="P27" s="11"/>
      <c r="Q27" s="21" t="s">
        <v>217</v>
      </c>
      <c r="R27" s="28" t="s">
        <v>226</v>
      </c>
      <c r="S27" s="82" t="s">
        <v>195</v>
      </c>
      <c r="T27" s="11"/>
      <c r="U27" s="11"/>
      <c r="V27" s="12">
        <v>172</v>
      </c>
      <c r="W27" s="12">
        <v>172</v>
      </c>
      <c r="X27" s="17">
        <v>285</v>
      </c>
      <c r="Y27" s="17">
        <f>686</f>
        <v>686</v>
      </c>
      <c r="Z27" s="13"/>
      <c r="AA27" s="17">
        <f>686</f>
        <v>686</v>
      </c>
      <c r="AB27" s="71">
        <f>666+20</f>
        <v>686</v>
      </c>
      <c r="AC27" s="1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60.75" customHeight="1" hidden="1">
      <c r="A28" s="1"/>
      <c r="B28" s="25"/>
      <c r="C28" s="8" t="s">
        <v>615</v>
      </c>
      <c r="D28" s="18" t="s">
        <v>616</v>
      </c>
      <c r="E28" s="19" t="s">
        <v>617</v>
      </c>
      <c r="F28" s="20"/>
      <c r="G28" s="11"/>
      <c r="H28" s="11"/>
      <c r="I28" s="11"/>
      <c r="J28" s="83"/>
      <c r="K28" s="77"/>
      <c r="L28" s="11"/>
      <c r="M28" s="11"/>
      <c r="N28" s="11"/>
      <c r="O28" s="11"/>
      <c r="P28" s="11"/>
      <c r="Q28" s="11"/>
      <c r="R28" s="77"/>
      <c r="S28" s="11"/>
      <c r="T28" s="11"/>
      <c r="U28" s="11"/>
      <c r="V28" s="12"/>
      <c r="W28" s="12"/>
      <c r="X28" s="17"/>
      <c r="Y28" s="17"/>
      <c r="Z28" s="13"/>
      <c r="AA28" s="17"/>
      <c r="AB28" s="71"/>
      <c r="AC28" s="11"/>
      <c r="AD28" s="1"/>
      <c r="AE28" s="1"/>
      <c r="AF28" s="1" t="s">
        <v>618</v>
      </c>
      <c r="AG28" s="1" t="s">
        <v>619</v>
      </c>
      <c r="AH28" s="1" t="s">
        <v>620</v>
      </c>
      <c r="AI28" s="1" t="s">
        <v>621</v>
      </c>
      <c r="AJ28" s="1" t="s">
        <v>622</v>
      </c>
      <c r="AK28" s="1" t="s">
        <v>623</v>
      </c>
      <c r="AL28" s="1" t="s">
        <v>624</v>
      </c>
      <c r="AM28" s="1" t="s">
        <v>625</v>
      </c>
      <c r="AN28" s="1" t="s">
        <v>626</v>
      </c>
      <c r="AO28" s="1" t="s">
        <v>627</v>
      </c>
      <c r="AP28" s="1" t="s">
        <v>628</v>
      </c>
      <c r="AQ28" s="1" t="s">
        <v>629</v>
      </c>
      <c r="AR28" s="1" t="s">
        <v>630</v>
      </c>
      <c r="AS28" s="1" t="s">
        <v>631</v>
      </c>
      <c r="AT28" s="1" t="s">
        <v>632</v>
      </c>
      <c r="AU28" s="1" t="s">
        <v>633</v>
      </c>
      <c r="AV28" s="1" t="s">
        <v>634</v>
      </c>
      <c r="AW28" s="1"/>
      <c r="AX28" s="1"/>
      <c r="AY28" s="1"/>
      <c r="AZ28" s="1"/>
    </row>
    <row r="29" spans="1:52" ht="70.5" customHeight="1" hidden="1">
      <c r="A29" s="1"/>
      <c r="B29" s="25"/>
      <c r="C29" s="8" t="s">
        <v>635</v>
      </c>
      <c r="D29" s="18" t="s">
        <v>636</v>
      </c>
      <c r="E29" s="19" t="s">
        <v>637</v>
      </c>
      <c r="F29" s="20"/>
      <c r="G29" s="11"/>
      <c r="H29" s="11"/>
      <c r="I29" s="11"/>
      <c r="J29" s="83"/>
      <c r="K29" s="77"/>
      <c r="L29" s="11"/>
      <c r="M29" s="11"/>
      <c r="N29" s="11"/>
      <c r="O29" s="11"/>
      <c r="P29" s="11"/>
      <c r="Q29" s="11"/>
      <c r="R29" s="77"/>
      <c r="S29" s="11"/>
      <c r="T29" s="11"/>
      <c r="U29" s="11"/>
      <c r="V29" s="12"/>
      <c r="W29" s="12"/>
      <c r="X29" s="17"/>
      <c r="Y29" s="17"/>
      <c r="Z29" s="13"/>
      <c r="AA29" s="17"/>
      <c r="AB29" s="71"/>
      <c r="AC29" s="11"/>
      <c r="AD29" s="1"/>
      <c r="AE29" s="1"/>
      <c r="AF29" s="1" t="s">
        <v>638</v>
      </c>
      <c r="AG29" s="1" t="s">
        <v>639</v>
      </c>
      <c r="AH29" s="1" t="s">
        <v>640</v>
      </c>
      <c r="AI29" s="1" t="s">
        <v>641</v>
      </c>
      <c r="AJ29" s="1" t="s">
        <v>642</v>
      </c>
      <c r="AK29" s="1" t="s">
        <v>643</v>
      </c>
      <c r="AL29" s="1" t="s">
        <v>644</v>
      </c>
      <c r="AM29" s="1" t="s">
        <v>645</v>
      </c>
      <c r="AN29" s="1" t="s">
        <v>646</v>
      </c>
      <c r="AO29" s="1" t="s">
        <v>647</v>
      </c>
      <c r="AP29" s="1" t="s">
        <v>648</v>
      </c>
      <c r="AQ29" s="1" t="s">
        <v>649</v>
      </c>
      <c r="AR29" s="1" t="s">
        <v>650</v>
      </c>
      <c r="AS29" s="1" t="s">
        <v>651</v>
      </c>
      <c r="AT29" s="1" t="s">
        <v>652</v>
      </c>
      <c r="AU29" s="1" t="s">
        <v>653</v>
      </c>
      <c r="AV29" s="1" t="s">
        <v>654</v>
      </c>
      <c r="AW29" s="1"/>
      <c r="AX29" s="1"/>
      <c r="AY29" s="1"/>
      <c r="AZ29" s="1"/>
    </row>
    <row r="30" spans="1:52" ht="135">
      <c r="A30" s="1"/>
      <c r="B30" s="25"/>
      <c r="C30" s="8" t="s">
        <v>483</v>
      </c>
      <c r="D30" s="18" t="s">
        <v>655</v>
      </c>
      <c r="E30" s="19" t="s">
        <v>656</v>
      </c>
      <c r="F30" s="26" t="s">
        <v>314</v>
      </c>
      <c r="G30" s="11"/>
      <c r="H30" s="11"/>
      <c r="I30" s="21" t="s">
        <v>198</v>
      </c>
      <c r="J30" s="77" t="s">
        <v>184</v>
      </c>
      <c r="K30" s="84">
        <v>38718</v>
      </c>
      <c r="L30" s="11"/>
      <c r="M30" s="11"/>
      <c r="N30" s="11"/>
      <c r="O30" s="11"/>
      <c r="P30" s="11"/>
      <c r="Q30" s="21" t="s">
        <v>204</v>
      </c>
      <c r="R30" s="28" t="s">
        <v>228</v>
      </c>
      <c r="S30" s="24" t="s">
        <v>186</v>
      </c>
      <c r="T30" s="11"/>
      <c r="U30" s="11"/>
      <c r="V30" s="12">
        <v>5036.915</v>
      </c>
      <c r="W30" s="12">
        <v>4011.8</v>
      </c>
      <c r="X30" s="91">
        <f>4171.287+866+1416.5+698.713+3495.1+449+205.3</f>
        <v>11301.9</v>
      </c>
      <c r="Y30" s="17">
        <f>67.5+704.5+1276.085+1278.5+4156.915</f>
        <v>7483.5</v>
      </c>
      <c r="Z30" s="13"/>
      <c r="AA30" s="73">
        <f>8198.5</f>
        <v>8198.5</v>
      </c>
      <c r="AB30" s="62">
        <f>8212.6</f>
        <v>8212.6</v>
      </c>
      <c r="AC30" s="11"/>
      <c r="AD30" s="1"/>
      <c r="AE30" s="1"/>
      <c r="AF30" s="1" t="s">
        <v>659</v>
      </c>
      <c r="AG30" s="1" t="s">
        <v>660</v>
      </c>
      <c r="AH30" s="1" t="s">
        <v>661</v>
      </c>
      <c r="AI30" s="1" t="s">
        <v>662</v>
      </c>
      <c r="AJ30" s="1" t="s">
        <v>663</v>
      </c>
      <c r="AK30" s="1" t="s">
        <v>664</v>
      </c>
      <c r="AL30" s="1" t="s">
        <v>665</v>
      </c>
      <c r="AM30" s="1" t="s">
        <v>666</v>
      </c>
      <c r="AN30" s="1" t="s">
        <v>667</v>
      </c>
      <c r="AO30" s="1" t="s">
        <v>668</v>
      </c>
      <c r="AP30" s="1" t="s">
        <v>669</v>
      </c>
      <c r="AQ30" s="1" t="s">
        <v>670</v>
      </c>
      <c r="AR30" s="1" t="s">
        <v>671</v>
      </c>
      <c r="AS30" s="1" t="s">
        <v>672</v>
      </c>
      <c r="AT30" s="1" t="s">
        <v>673</v>
      </c>
      <c r="AU30" s="1" t="s">
        <v>674</v>
      </c>
      <c r="AV30" s="1" t="s">
        <v>675</v>
      </c>
      <c r="AW30" s="1"/>
      <c r="AX30" s="1"/>
      <c r="AY30" s="1"/>
      <c r="AZ30" s="1"/>
    </row>
    <row r="31" spans="1:52" ht="128.25" customHeight="1" hidden="1">
      <c r="A31" s="1"/>
      <c r="B31" s="25"/>
      <c r="C31" s="8" t="s">
        <v>676</v>
      </c>
      <c r="D31" s="18" t="s">
        <v>677</v>
      </c>
      <c r="E31" s="19" t="s">
        <v>678</v>
      </c>
      <c r="F31" s="20"/>
      <c r="G31" s="11"/>
      <c r="H31" s="11"/>
      <c r="I31" s="11"/>
      <c r="J31" s="83"/>
      <c r="K31" s="77"/>
      <c r="L31" s="11"/>
      <c r="M31" s="11"/>
      <c r="N31" s="11"/>
      <c r="O31" s="11"/>
      <c r="P31" s="11"/>
      <c r="Q31" s="11"/>
      <c r="R31" s="77"/>
      <c r="S31" s="11"/>
      <c r="T31" s="11"/>
      <c r="U31" s="11"/>
      <c r="V31" s="12"/>
      <c r="W31" s="12"/>
      <c r="X31" s="17"/>
      <c r="Y31" s="17"/>
      <c r="Z31" s="13"/>
      <c r="AA31" s="17"/>
      <c r="AB31" s="71"/>
      <c r="AC31" s="11"/>
      <c r="AD31" s="1"/>
      <c r="AE31" s="1"/>
      <c r="AF31" s="1" t="s">
        <v>679</v>
      </c>
      <c r="AG31" s="1" t="s">
        <v>680</v>
      </c>
      <c r="AH31" s="1" t="s">
        <v>681</v>
      </c>
      <c r="AI31" s="1" t="s">
        <v>682</v>
      </c>
      <c r="AJ31" s="1" t="s">
        <v>332</v>
      </c>
      <c r="AK31" s="1" t="s">
        <v>333</v>
      </c>
      <c r="AL31" s="1" t="s">
        <v>334</v>
      </c>
      <c r="AM31" s="1" t="s">
        <v>335</v>
      </c>
      <c r="AN31" s="1" t="s">
        <v>336</v>
      </c>
      <c r="AO31" s="1" t="s">
        <v>337</v>
      </c>
      <c r="AP31" s="1" t="s">
        <v>338</v>
      </c>
      <c r="AQ31" s="1" t="s">
        <v>1108</v>
      </c>
      <c r="AR31" s="1" t="s">
        <v>1109</v>
      </c>
      <c r="AS31" s="1" t="s">
        <v>1110</v>
      </c>
      <c r="AT31" s="1" t="s">
        <v>1111</v>
      </c>
      <c r="AU31" s="1" t="s">
        <v>1112</v>
      </c>
      <c r="AV31" s="1" t="s">
        <v>1113</v>
      </c>
      <c r="AW31" s="1"/>
      <c r="AX31" s="1"/>
      <c r="AY31" s="1"/>
      <c r="AZ31" s="1"/>
    </row>
    <row r="32" spans="1:52" ht="87.75" customHeight="1" hidden="1">
      <c r="A32" s="1"/>
      <c r="B32" s="25"/>
      <c r="C32" s="8" t="s">
        <v>1114</v>
      </c>
      <c r="D32" s="18" t="s">
        <v>1115</v>
      </c>
      <c r="E32" s="19" t="s">
        <v>1116</v>
      </c>
      <c r="F32" s="20"/>
      <c r="G32" s="11"/>
      <c r="H32" s="11"/>
      <c r="I32" s="11"/>
      <c r="J32" s="83"/>
      <c r="K32" s="77"/>
      <c r="L32" s="11"/>
      <c r="M32" s="11"/>
      <c r="N32" s="11"/>
      <c r="O32" s="11"/>
      <c r="P32" s="11"/>
      <c r="Q32" s="11"/>
      <c r="R32" s="77"/>
      <c r="S32" s="11"/>
      <c r="T32" s="11"/>
      <c r="U32" s="11"/>
      <c r="V32" s="12"/>
      <c r="W32" s="12"/>
      <c r="X32" s="17"/>
      <c r="Y32" s="17"/>
      <c r="Z32" s="13"/>
      <c r="AA32" s="17"/>
      <c r="AB32" s="71"/>
      <c r="AC32" s="11"/>
      <c r="AD32" s="1"/>
      <c r="AE32" s="1"/>
      <c r="AF32" s="1" t="s">
        <v>1117</v>
      </c>
      <c r="AG32" s="1" t="s">
        <v>1118</v>
      </c>
      <c r="AH32" s="1" t="s">
        <v>1119</v>
      </c>
      <c r="AI32" s="1" t="s">
        <v>1120</v>
      </c>
      <c r="AJ32" s="1" t="s">
        <v>1121</v>
      </c>
      <c r="AK32" s="1" t="s">
        <v>1122</v>
      </c>
      <c r="AL32" s="1" t="s">
        <v>1123</v>
      </c>
      <c r="AM32" s="1" t="s">
        <v>1124</v>
      </c>
      <c r="AN32" s="1" t="s">
        <v>1125</v>
      </c>
      <c r="AO32" s="1" t="s">
        <v>1126</v>
      </c>
      <c r="AP32" s="1" t="s">
        <v>1127</v>
      </c>
      <c r="AQ32" s="1" t="s">
        <v>1128</v>
      </c>
      <c r="AR32" s="1" t="s">
        <v>1129</v>
      </c>
      <c r="AS32" s="1" t="s">
        <v>1130</v>
      </c>
      <c r="AT32" s="1" t="s">
        <v>1131</v>
      </c>
      <c r="AU32" s="1" t="s">
        <v>1132</v>
      </c>
      <c r="AV32" s="1" t="s">
        <v>1133</v>
      </c>
      <c r="AW32" s="1"/>
      <c r="AX32" s="1"/>
      <c r="AY32" s="1"/>
      <c r="AZ32" s="1"/>
    </row>
    <row r="33" spans="1:52" ht="252.75" customHeight="1">
      <c r="A33" s="1"/>
      <c r="B33" s="25"/>
      <c r="C33" s="8" t="s">
        <v>773</v>
      </c>
      <c r="D33" s="18" t="s">
        <v>1134</v>
      </c>
      <c r="E33" s="19" t="s">
        <v>1135</v>
      </c>
      <c r="F33" s="26" t="s">
        <v>1136</v>
      </c>
      <c r="G33" s="11"/>
      <c r="H33" s="11"/>
      <c r="I33" s="21" t="s">
        <v>198</v>
      </c>
      <c r="J33" s="77" t="s">
        <v>184</v>
      </c>
      <c r="K33" s="84" t="s">
        <v>199</v>
      </c>
      <c r="L33" s="11"/>
      <c r="M33" s="11"/>
      <c r="N33" s="11"/>
      <c r="O33" s="11"/>
      <c r="P33" s="11"/>
      <c r="Q33" s="21" t="s">
        <v>218</v>
      </c>
      <c r="R33" s="28" t="s">
        <v>229</v>
      </c>
      <c r="S33" s="82" t="s">
        <v>186</v>
      </c>
      <c r="T33" s="11"/>
      <c r="U33" s="11"/>
      <c r="V33" s="17">
        <v>0</v>
      </c>
      <c r="W33" s="12">
        <v>0</v>
      </c>
      <c r="X33" s="17">
        <f>3660+270+2488.4+20.7</f>
        <v>6439.099999999999</v>
      </c>
      <c r="Y33" s="17">
        <f>330</f>
        <v>330</v>
      </c>
      <c r="Z33" s="13"/>
      <c r="AA33" s="17">
        <f>240+60+100</f>
        <v>400</v>
      </c>
      <c r="AB33" s="71">
        <f>290+60+100</f>
        <v>450</v>
      </c>
      <c r="AC33" s="11"/>
      <c r="AD33" s="1"/>
      <c r="AE33" s="1"/>
      <c r="AF33" s="1" t="s">
        <v>760</v>
      </c>
      <c r="AG33" s="1" t="s">
        <v>761</v>
      </c>
      <c r="AH33" s="1" t="s">
        <v>762</v>
      </c>
      <c r="AI33" s="1" t="s">
        <v>763</v>
      </c>
      <c r="AJ33" s="1" t="s">
        <v>764</v>
      </c>
      <c r="AK33" s="1" t="s">
        <v>765</v>
      </c>
      <c r="AL33" s="1" t="s">
        <v>766</v>
      </c>
      <c r="AM33" s="1" t="s">
        <v>767</v>
      </c>
      <c r="AN33" s="1" t="s">
        <v>768</v>
      </c>
      <c r="AO33" s="1" t="s">
        <v>0</v>
      </c>
      <c r="AP33" s="1" t="s">
        <v>1</v>
      </c>
      <c r="AQ33" s="1" t="s">
        <v>2</v>
      </c>
      <c r="AR33" s="1" t="s">
        <v>3</v>
      </c>
      <c r="AS33" s="1" t="s">
        <v>4</v>
      </c>
      <c r="AT33" s="1" t="s">
        <v>5</v>
      </c>
      <c r="AU33" s="1" t="s">
        <v>6</v>
      </c>
      <c r="AV33" s="1" t="s">
        <v>7</v>
      </c>
      <c r="AW33" s="1"/>
      <c r="AX33" s="1"/>
      <c r="AY33" s="1"/>
      <c r="AZ33" s="1"/>
    </row>
    <row r="34" spans="1:52" ht="51" hidden="1">
      <c r="A34" s="1"/>
      <c r="B34" s="25"/>
      <c r="C34" s="8" t="s">
        <v>8</v>
      </c>
      <c r="D34" s="18" t="s">
        <v>9</v>
      </c>
      <c r="E34" s="19" t="s">
        <v>10</v>
      </c>
      <c r="F34" s="26"/>
      <c r="G34" s="11"/>
      <c r="H34" s="11"/>
      <c r="I34" s="21"/>
      <c r="J34" s="77"/>
      <c r="K34" s="84"/>
      <c r="L34" s="11"/>
      <c r="M34" s="28"/>
      <c r="N34" s="20"/>
      <c r="O34" s="11"/>
      <c r="P34" s="11"/>
      <c r="Q34" s="11"/>
      <c r="R34" s="77"/>
      <c r="S34" s="83"/>
      <c r="T34" s="11"/>
      <c r="U34" s="11"/>
      <c r="V34" s="12"/>
      <c r="W34" s="12"/>
      <c r="X34" s="17"/>
      <c r="Y34" s="17"/>
      <c r="Z34" s="13"/>
      <c r="AA34" s="17"/>
      <c r="AB34" s="71"/>
      <c r="AC34" s="11"/>
      <c r="AD34" s="1"/>
      <c r="AE34" s="1"/>
      <c r="AF34" s="1" t="s">
        <v>11</v>
      </c>
      <c r="AG34" s="1" t="s">
        <v>12</v>
      </c>
      <c r="AH34" s="1" t="s">
        <v>13</v>
      </c>
      <c r="AI34" s="1" t="s">
        <v>14</v>
      </c>
      <c r="AJ34" s="1" t="s">
        <v>15</v>
      </c>
      <c r="AK34" s="1" t="s">
        <v>16</v>
      </c>
      <c r="AL34" s="1" t="s">
        <v>17</v>
      </c>
      <c r="AM34" s="1" t="s">
        <v>18</v>
      </c>
      <c r="AN34" s="1" t="s">
        <v>19</v>
      </c>
      <c r="AO34" s="1" t="s">
        <v>20</v>
      </c>
      <c r="AP34" s="1" t="s">
        <v>21</v>
      </c>
      <c r="AQ34" s="1" t="s">
        <v>22</v>
      </c>
      <c r="AR34" s="1" t="s">
        <v>23</v>
      </c>
      <c r="AS34" s="1" t="s">
        <v>24</v>
      </c>
      <c r="AT34" s="1" t="s">
        <v>25</v>
      </c>
      <c r="AU34" s="1" t="s">
        <v>26</v>
      </c>
      <c r="AV34" s="1" t="s">
        <v>27</v>
      </c>
      <c r="AW34" s="1"/>
      <c r="AX34" s="1"/>
      <c r="AY34" s="1"/>
      <c r="AZ34" s="1"/>
    </row>
    <row r="35" spans="1:52" ht="72" customHeight="1" hidden="1">
      <c r="A35" s="1"/>
      <c r="B35" s="14"/>
      <c r="C35" s="8" t="s">
        <v>28</v>
      </c>
      <c r="D35" s="18" t="s">
        <v>29</v>
      </c>
      <c r="E35" s="19" t="s">
        <v>30</v>
      </c>
      <c r="F35" s="20"/>
      <c r="G35" s="11"/>
      <c r="H35" s="11"/>
      <c r="I35" s="11"/>
      <c r="J35" s="83"/>
      <c r="K35" s="77"/>
      <c r="L35" s="11"/>
      <c r="M35" s="11"/>
      <c r="N35" s="11"/>
      <c r="O35" s="11"/>
      <c r="P35" s="11"/>
      <c r="Q35" s="11"/>
      <c r="R35" s="77"/>
      <c r="S35" s="83"/>
      <c r="T35" s="11"/>
      <c r="U35" s="11"/>
      <c r="V35" s="12"/>
      <c r="W35" s="12"/>
      <c r="X35" s="17"/>
      <c r="Y35" s="17"/>
      <c r="Z35" s="13"/>
      <c r="AA35" s="17"/>
      <c r="AB35" s="71"/>
      <c r="AC35" s="11"/>
      <c r="AD35" s="1"/>
      <c r="AE35" s="1"/>
      <c r="AF35" s="1" t="s">
        <v>31</v>
      </c>
      <c r="AG35" s="1" t="s">
        <v>32</v>
      </c>
      <c r="AH35" s="1" t="s">
        <v>33</v>
      </c>
      <c r="AI35" s="1" t="s">
        <v>34</v>
      </c>
      <c r="AJ35" s="1" t="s">
        <v>35</v>
      </c>
      <c r="AK35" s="1" t="s">
        <v>36</v>
      </c>
      <c r="AL35" s="1" t="s">
        <v>37</v>
      </c>
      <c r="AM35" s="1" t="s">
        <v>38</v>
      </c>
      <c r="AN35" s="1" t="s">
        <v>39</v>
      </c>
      <c r="AO35" s="1" t="s">
        <v>40</v>
      </c>
      <c r="AP35" s="1" t="s">
        <v>41</v>
      </c>
      <c r="AQ35" s="1" t="s">
        <v>42</v>
      </c>
      <c r="AR35" s="1" t="s">
        <v>43</v>
      </c>
      <c r="AS35" s="1" t="s">
        <v>44</v>
      </c>
      <c r="AT35" s="1" t="s">
        <v>45</v>
      </c>
      <c r="AU35" s="1" t="s">
        <v>46</v>
      </c>
      <c r="AV35" s="1" t="s">
        <v>47</v>
      </c>
      <c r="AW35" s="1"/>
      <c r="AX35" s="1"/>
      <c r="AY35" s="1"/>
      <c r="AZ35" s="1"/>
    </row>
    <row r="36" spans="1:52" ht="33.75" customHeight="1" hidden="1">
      <c r="A36" s="1"/>
      <c r="B36" s="14"/>
      <c r="C36" s="8" t="s">
        <v>48</v>
      </c>
      <c r="D36" s="18" t="s">
        <v>49</v>
      </c>
      <c r="E36" s="19" t="s">
        <v>50</v>
      </c>
      <c r="F36" s="20"/>
      <c r="G36" s="11"/>
      <c r="H36" s="11"/>
      <c r="I36" s="11"/>
      <c r="J36" s="83"/>
      <c r="K36" s="77"/>
      <c r="L36" s="11"/>
      <c r="M36" s="11"/>
      <c r="N36" s="11"/>
      <c r="O36" s="11"/>
      <c r="P36" s="11"/>
      <c r="Q36" s="11"/>
      <c r="R36" s="77"/>
      <c r="S36" s="83"/>
      <c r="T36" s="11"/>
      <c r="U36" s="11"/>
      <c r="V36" s="12"/>
      <c r="W36" s="12"/>
      <c r="X36" s="17"/>
      <c r="Y36" s="17"/>
      <c r="Z36" s="13"/>
      <c r="AA36" s="17"/>
      <c r="AB36" s="71"/>
      <c r="AC36" s="11"/>
      <c r="AD36" s="1"/>
      <c r="AE36" s="1"/>
      <c r="AF36" s="1" t="s">
        <v>51</v>
      </c>
      <c r="AG36" s="1" t="s">
        <v>52</v>
      </c>
      <c r="AH36" s="1" t="s">
        <v>53</v>
      </c>
      <c r="AI36" s="1" t="s">
        <v>54</v>
      </c>
      <c r="AJ36" s="1" t="s">
        <v>55</v>
      </c>
      <c r="AK36" s="1" t="s">
        <v>56</v>
      </c>
      <c r="AL36" s="1" t="s">
        <v>57</v>
      </c>
      <c r="AM36" s="1" t="s">
        <v>58</v>
      </c>
      <c r="AN36" s="1" t="s">
        <v>59</v>
      </c>
      <c r="AO36" s="1" t="s">
        <v>60</v>
      </c>
      <c r="AP36" s="1" t="s">
        <v>61</v>
      </c>
      <c r="AQ36" s="1" t="s">
        <v>62</v>
      </c>
      <c r="AR36" s="1" t="s">
        <v>63</v>
      </c>
      <c r="AS36" s="1" t="s">
        <v>64</v>
      </c>
      <c r="AT36" s="1" t="s">
        <v>65</v>
      </c>
      <c r="AU36" s="1" t="s">
        <v>66</v>
      </c>
      <c r="AV36" s="1" t="s">
        <v>67</v>
      </c>
      <c r="AW36" s="1"/>
      <c r="AX36" s="1"/>
      <c r="AY36" s="1"/>
      <c r="AZ36" s="1"/>
    </row>
    <row r="37" spans="1:52" ht="25.5" hidden="1">
      <c r="A37" s="1"/>
      <c r="B37" s="14"/>
      <c r="C37" s="8" t="s">
        <v>68</v>
      </c>
      <c r="D37" s="18" t="s">
        <v>69</v>
      </c>
      <c r="E37" s="19" t="s">
        <v>70</v>
      </c>
      <c r="F37" s="26"/>
      <c r="G37" s="11"/>
      <c r="H37" s="11"/>
      <c r="I37" s="21"/>
      <c r="J37" s="77"/>
      <c r="K37" s="84"/>
      <c r="L37" s="11"/>
      <c r="M37" s="11"/>
      <c r="N37" s="11"/>
      <c r="O37" s="11"/>
      <c r="P37" s="11"/>
      <c r="Q37" s="21"/>
      <c r="R37" s="28"/>
      <c r="S37" s="82"/>
      <c r="T37" s="11"/>
      <c r="U37" s="11"/>
      <c r="V37" s="12"/>
      <c r="W37" s="12"/>
      <c r="X37" s="17"/>
      <c r="Y37" s="17"/>
      <c r="Z37" s="13"/>
      <c r="AA37" s="17"/>
      <c r="AB37" s="71"/>
      <c r="AC37" s="11"/>
      <c r="AD37" s="1"/>
      <c r="AE37" s="1"/>
      <c r="AF37" s="1" t="s">
        <v>71</v>
      </c>
      <c r="AG37" s="1" t="s">
        <v>72</v>
      </c>
      <c r="AH37" s="1" t="s">
        <v>73</v>
      </c>
      <c r="AI37" s="1" t="s">
        <v>74</v>
      </c>
      <c r="AJ37" s="1" t="s">
        <v>75</v>
      </c>
      <c r="AK37" s="1" t="s">
        <v>76</v>
      </c>
      <c r="AL37" s="1" t="s">
        <v>77</v>
      </c>
      <c r="AM37" s="1" t="s">
        <v>78</v>
      </c>
      <c r="AN37" s="1" t="s">
        <v>79</v>
      </c>
      <c r="AO37" s="1" t="s">
        <v>80</v>
      </c>
      <c r="AP37" s="1" t="s">
        <v>81</v>
      </c>
      <c r="AQ37" s="1" t="s">
        <v>82</v>
      </c>
      <c r="AR37" s="1" t="s">
        <v>83</v>
      </c>
      <c r="AS37" s="1" t="s">
        <v>84</v>
      </c>
      <c r="AT37" s="1" t="s">
        <v>85</v>
      </c>
      <c r="AU37" s="1" t="s">
        <v>86</v>
      </c>
      <c r="AV37" s="1" t="s">
        <v>87</v>
      </c>
      <c r="AW37" s="1"/>
      <c r="AX37" s="1"/>
      <c r="AY37" s="1"/>
      <c r="AZ37" s="1"/>
    </row>
    <row r="38" spans="1:52" ht="174.75" customHeight="1">
      <c r="A38" s="1"/>
      <c r="B38" s="14"/>
      <c r="C38" s="8" t="s">
        <v>793</v>
      </c>
      <c r="D38" s="18" t="s">
        <v>88</v>
      </c>
      <c r="E38" s="19" t="s">
        <v>89</v>
      </c>
      <c r="F38" s="20" t="s">
        <v>90</v>
      </c>
      <c r="G38" s="11"/>
      <c r="H38" s="11"/>
      <c r="I38" s="21" t="s">
        <v>198</v>
      </c>
      <c r="J38" s="77" t="s">
        <v>184</v>
      </c>
      <c r="K38" s="84" t="s">
        <v>199</v>
      </c>
      <c r="L38" s="11"/>
      <c r="M38" s="11"/>
      <c r="N38" s="11"/>
      <c r="O38" s="11"/>
      <c r="P38" s="11"/>
      <c r="Q38" s="21" t="s">
        <v>219</v>
      </c>
      <c r="R38" s="28" t="s">
        <v>230</v>
      </c>
      <c r="S38" s="82" t="s">
        <v>186</v>
      </c>
      <c r="T38" s="11"/>
      <c r="U38" s="11"/>
      <c r="V38" s="12">
        <v>30239.5</v>
      </c>
      <c r="W38" s="12">
        <v>22135.6</v>
      </c>
      <c r="X38" s="17">
        <f>11483.8+8325.4+16610.7+2424.8+2000-1217.6+216.2+98.6+199.5+99.8+284.6+298.2</f>
        <v>40823.99999999999</v>
      </c>
      <c r="Y38" s="17">
        <f>2363.734+5253.466+7028.639+17908.526</f>
        <v>32554.365</v>
      </c>
      <c r="Z38" s="13"/>
      <c r="AA38" s="73">
        <f>5568.674+2563.734+12819.531+847.422+6920.578</f>
        <v>28719.939</v>
      </c>
      <c r="AB38" s="62">
        <f>5902.794+2763.734+10841.504+912.157+7164.643</f>
        <v>27584.832</v>
      </c>
      <c r="AC38" s="11"/>
      <c r="AD38" s="1"/>
      <c r="AE38" s="1"/>
      <c r="AF38" s="1" t="s">
        <v>92</v>
      </c>
      <c r="AG38" s="1" t="s">
        <v>93</v>
      </c>
      <c r="AH38" s="1" t="s">
        <v>94</v>
      </c>
      <c r="AI38" s="1" t="s">
        <v>95</v>
      </c>
      <c r="AJ38" s="1" t="s">
        <v>96</v>
      </c>
      <c r="AK38" s="1" t="s">
        <v>97</v>
      </c>
      <c r="AL38" s="1" t="s">
        <v>98</v>
      </c>
      <c r="AM38" s="1" t="s">
        <v>1188</v>
      </c>
      <c r="AN38" s="1" t="s">
        <v>1189</v>
      </c>
      <c r="AO38" s="1" t="s">
        <v>1190</v>
      </c>
      <c r="AP38" s="1" t="s">
        <v>1191</v>
      </c>
      <c r="AQ38" s="1" t="s">
        <v>1192</v>
      </c>
      <c r="AR38" s="1" t="s">
        <v>1193</v>
      </c>
      <c r="AS38" s="1" t="s">
        <v>1194</v>
      </c>
      <c r="AT38" s="1" t="s">
        <v>1195</v>
      </c>
      <c r="AU38" s="1" t="s">
        <v>1196</v>
      </c>
      <c r="AV38" s="1" t="s">
        <v>1197</v>
      </c>
      <c r="AW38" s="1"/>
      <c r="AX38" s="1"/>
      <c r="AY38" s="1"/>
      <c r="AZ38" s="1"/>
    </row>
    <row r="39" spans="1:52" ht="180" customHeight="1">
      <c r="A39" s="1"/>
      <c r="B39" s="25"/>
      <c r="C39" s="8" t="s">
        <v>816</v>
      </c>
      <c r="D39" s="18" t="s">
        <v>1198</v>
      </c>
      <c r="E39" s="19" t="s">
        <v>1199</v>
      </c>
      <c r="F39" s="26" t="s">
        <v>1200</v>
      </c>
      <c r="G39" s="11"/>
      <c r="H39" s="11"/>
      <c r="I39" s="21" t="s">
        <v>198</v>
      </c>
      <c r="J39" s="77" t="s">
        <v>184</v>
      </c>
      <c r="K39" s="84" t="s">
        <v>199</v>
      </c>
      <c r="L39" s="11"/>
      <c r="M39" s="11"/>
      <c r="N39" s="11"/>
      <c r="O39" s="11"/>
      <c r="P39" s="11"/>
      <c r="Q39" s="21" t="s">
        <v>220</v>
      </c>
      <c r="R39" s="28" t="s">
        <v>231</v>
      </c>
      <c r="S39" s="82" t="s">
        <v>186</v>
      </c>
      <c r="T39" s="11"/>
      <c r="U39" s="11"/>
      <c r="V39" s="12">
        <v>1219</v>
      </c>
      <c r="W39" s="12">
        <v>240</v>
      </c>
      <c r="X39" s="17">
        <f>195+90+449</f>
        <v>734</v>
      </c>
      <c r="Y39" s="17">
        <f>3163.507</f>
        <v>3163.507</v>
      </c>
      <c r="Z39" s="13"/>
      <c r="AA39" s="17">
        <f>3258.5</f>
        <v>3258.5</v>
      </c>
      <c r="AB39" s="71">
        <f>3459.7</f>
        <v>3459.7</v>
      </c>
      <c r="AC39" s="11"/>
      <c r="AD39" s="1"/>
      <c r="AE39" s="1"/>
      <c r="AF39" s="1" t="s">
        <v>1201</v>
      </c>
      <c r="AG39" s="1" t="s">
        <v>1202</v>
      </c>
      <c r="AH39" s="1" t="s">
        <v>1203</v>
      </c>
      <c r="AI39" s="1" t="s">
        <v>1204</v>
      </c>
      <c r="AJ39" s="1" t="s">
        <v>1205</v>
      </c>
      <c r="AK39" s="1" t="s">
        <v>1206</v>
      </c>
      <c r="AL39" s="1" t="s">
        <v>1207</v>
      </c>
      <c r="AM39" s="1" t="s">
        <v>1208</v>
      </c>
      <c r="AN39" s="1" t="s">
        <v>1209</v>
      </c>
      <c r="AO39" s="1" t="s">
        <v>1210</v>
      </c>
      <c r="AP39" s="1" t="s">
        <v>1211</v>
      </c>
      <c r="AQ39" s="1" t="s">
        <v>1212</v>
      </c>
      <c r="AR39" s="1" t="s">
        <v>1213</v>
      </c>
      <c r="AS39" s="1" t="s">
        <v>1214</v>
      </c>
      <c r="AT39" s="1" t="s">
        <v>1215</v>
      </c>
      <c r="AU39" s="1" t="s">
        <v>1216</v>
      </c>
      <c r="AV39" s="1" t="s">
        <v>555</v>
      </c>
      <c r="AW39" s="1"/>
      <c r="AX39" s="1"/>
      <c r="AY39" s="1"/>
      <c r="AZ39" s="1"/>
    </row>
    <row r="40" spans="1:52" ht="248.25" customHeight="1" hidden="1">
      <c r="A40" s="1"/>
      <c r="B40" s="14"/>
      <c r="C40" s="8" t="s">
        <v>105</v>
      </c>
      <c r="D40" s="18" t="s">
        <v>556</v>
      </c>
      <c r="E40" s="19" t="s">
        <v>557</v>
      </c>
      <c r="F40" s="26" t="s">
        <v>558</v>
      </c>
      <c r="G40" s="11"/>
      <c r="H40" s="11"/>
      <c r="I40" s="21" t="s">
        <v>183</v>
      </c>
      <c r="J40" s="77" t="s">
        <v>184</v>
      </c>
      <c r="K40" s="84">
        <v>38718</v>
      </c>
      <c r="L40" s="11"/>
      <c r="M40" s="11"/>
      <c r="N40" s="11"/>
      <c r="O40" s="11"/>
      <c r="P40" s="11"/>
      <c r="Q40" s="21" t="s">
        <v>683</v>
      </c>
      <c r="R40" s="28" t="s">
        <v>559</v>
      </c>
      <c r="S40" s="82" t="s">
        <v>186</v>
      </c>
      <c r="T40" s="11"/>
      <c r="U40" s="11"/>
      <c r="V40" s="12"/>
      <c r="W40" s="12"/>
      <c r="X40" s="17"/>
      <c r="Y40" s="17"/>
      <c r="Z40" s="13"/>
      <c r="AA40" s="73"/>
      <c r="AB40" s="62"/>
      <c r="AC40" s="11"/>
      <c r="AD40" s="1"/>
      <c r="AE40" s="1"/>
      <c r="AF40" s="1" t="s">
        <v>560</v>
      </c>
      <c r="AG40" s="1" t="s">
        <v>561</v>
      </c>
      <c r="AH40" s="1" t="s">
        <v>913</v>
      </c>
      <c r="AI40" s="1" t="s">
        <v>914</v>
      </c>
      <c r="AJ40" s="1" t="s">
        <v>915</v>
      </c>
      <c r="AK40" s="1" t="s">
        <v>916</v>
      </c>
      <c r="AL40" s="1" t="s">
        <v>917</v>
      </c>
      <c r="AM40" s="1" t="s">
        <v>918</v>
      </c>
      <c r="AN40" s="1" t="s">
        <v>919</v>
      </c>
      <c r="AO40" s="1" t="s">
        <v>920</v>
      </c>
      <c r="AP40" s="1" t="s">
        <v>921</v>
      </c>
      <c r="AQ40" s="1" t="s">
        <v>922</v>
      </c>
      <c r="AR40" s="1" t="s">
        <v>923</v>
      </c>
      <c r="AS40" s="1" t="s">
        <v>924</v>
      </c>
      <c r="AT40" s="1" t="s">
        <v>925</v>
      </c>
      <c r="AU40" s="1" t="s">
        <v>926</v>
      </c>
      <c r="AV40" s="1" t="s">
        <v>927</v>
      </c>
      <c r="AW40" s="1"/>
      <c r="AX40" s="1"/>
      <c r="AY40" s="1"/>
      <c r="AZ40" s="1"/>
    </row>
    <row r="41" spans="1:52" ht="176.25" customHeight="1">
      <c r="A41" s="1"/>
      <c r="B41" s="14"/>
      <c r="C41" s="8" t="s">
        <v>127</v>
      </c>
      <c r="D41" s="18" t="s">
        <v>928</v>
      </c>
      <c r="E41" s="19" t="s">
        <v>929</v>
      </c>
      <c r="F41" s="26" t="s">
        <v>1200</v>
      </c>
      <c r="G41" s="11"/>
      <c r="H41" s="11"/>
      <c r="I41" s="21" t="s">
        <v>198</v>
      </c>
      <c r="J41" s="77" t="s">
        <v>184</v>
      </c>
      <c r="K41" s="84" t="s">
        <v>199</v>
      </c>
      <c r="L41" s="11"/>
      <c r="M41" s="11"/>
      <c r="N41" s="11"/>
      <c r="O41" s="11"/>
      <c r="P41" s="11"/>
      <c r="Q41" s="21" t="s">
        <v>220</v>
      </c>
      <c r="R41" s="28" t="s">
        <v>231</v>
      </c>
      <c r="S41" s="82" t="s">
        <v>186</v>
      </c>
      <c r="T41" s="11"/>
      <c r="U41" s="11"/>
      <c r="V41" s="12">
        <v>97.2</v>
      </c>
      <c r="W41" s="12">
        <v>30.6</v>
      </c>
      <c r="X41" s="17">
        <v>64.8</v>
      </c>
      <c r="Y41" s="17">
        <f>94.8</f>
        <v>94.8</v>
      </c>
      <c r="Z41" s="13"/>
      <c r="AA41" s="17">
        <f>94.8</f>
        <v>94.8</v>
      </c>
      <c r="AB41" s="71">
        <f>94.8</f>
        <v>94.8</v>
      </c>
      <c r="AC41" s="11"/>
      <c r="AD41" s="1"/>
      <c r="AE41" s="1"/>
      <c r="AF41" s="1" t="s">
        <v>930</v>
      </c>
      <c r="AG41" s="1" t="s">
        <v>931</v>
      </c>
      <c r="AH41" s="1" t="s">
        <v>932</v>
      </c>
      <c r="AI41" s="1" t="s">
        <v>933</v>
      </c>
      <c r="AJ41" s="1" t="s">
        <v>934</v>
      </c>
      <c r="AK41" s="1" t="s">
        <v>935</v>
      </c>
      <c r="AL41" s="1" t="s">
        <v>936</v>
      </c>
      <c r="AM41" s="1" t="s">
        <v>937</v>
      </c>
      <c r="AN41" s="1" t="s">
        <v>938</v>
      </c>
      <c r="AO41" s="1" t="s">
        <v>939</v>
      </c>
      <c r="AP41" s="1" t="s">
        <v>940</v>
      </c>
      <c r="AQ41" s="1" t="s">
        <v>941</v>
      </c>
      <c r="AR41" s="1" t="s">
        <v>942</v>
      </c>
      <c r="AS41" s="1" t="s">
        <v>943</v>
      </c>
      <c r="AT41" s="1" t="s">
        <v>944</v>
      </c>
      <c r="AU41" s="1" t="s">
        <v>945</v>
      </c>
      <c r="AV41" s="1" t="s">
        <v>946</v>
      </c>
      <c r="AW41" s="1"/>
      <c r="AX41" s="1"/>
      <c r="AY41" s="1"/>
      <c r="AZ41" s="1"/>
    </row>
    <row r="42" spans="1:52" ht="75.75" customHeight="1" hidden="1">
      <c r="A42" s="1"/>
      <c r="B42" s="14"/>
      <c r="C42" s="8" t="s">
        <v>947</v>
      </c>
      <c r="D42" s="18" t="s">
        <v>948</v>
      </c>
      <c r="E42" s="19" t="s">
        <v>949</v>
      </c>
      <c r="F42" s="20"/>
      <c r="G42" s="11"/>
      <c r="H42" s="11"/>
      <c r="I42" s="11"/>
      <c r="J42" s="83"/>
      <c r="K42" s="77"/>
      <c r="L42" s="11"/>
      <c r="M42" s="11"/>
      <c r="N42" s="11"/>
      <c r="O42" s="11"/>
      <c r="P42" s="11"/>
      <c r="Q42" s="11"/>
      <c r="R42" s="77"/>
      <c r="S42" s="83"/>
      <c r="T42" s="11"/>
      <c r="U42" s="11"/>
      <c r="V42" s="12"/>
      <c r="W42" s="12"/>
      <c r="X42" s="17"/>
      <c r="Y42" s="17"/>
      <c r="Z42" s="13"/>
      <c r="AA42" s="17"/>
      <c r="AB42" s="71"/>
      <c r="AC42" s="11"/>
      <c r="AD42" s="1"/>
      <c r="AE42" s="1"/>
      <c r="AF42" s="1" t="s">
        <v>950</v>
      </c>
      <c r="AG42" s="1" t="s">
        <v>951</v>
      </c>
      <c r="AH42" s="1" t="s">
        <v>952</v>
      </c>
      <c r="AI42" s="1" t="s">
        <v>953</v>
      </c>
      <c r="AJ42" s="1" t="s">
        <v>954</v>
      </c>
      <c r="AK42" s="1" t="s">
        <v>955</v>
      </c>
      <c r="AL42" s="1" t="s">
        <v>956</v>
      </c>
      <c r="AM42" s="1" t="s">
        <v>957</v>
      </c>
      <c r="AN42" s="1" t="s">
        <v>958</v>
      </c>
      <c r="AO42" s="1" t="s">
        <v>959</v>
      </c>
      <c r="AP42" s="1" t="s">
        <v>960</v>
      </c>
      <c r="AQ42" s="1" t="s">
        <v>961</v>
      </c>
      <c r="AR42" s="1" t="s">
        <v>962</v>
      </c>
      <c r="AS42" s="1" t="s">
        <v>963</v>
      </c>
      <c r="AT42" s="1" t="s">
        <v>964</v>
      </c>
      <c r="AU42" s="1" t="s">
        <v>965</v>
      </c>
      <c r="AV42" s="1" t="s">
        <v>966</v>
      </c>
      <c r="AW42" s="1"/>
      <c r="AX42" s="1"/>
      <c r="AY42" s="1"/>
      <c r="AZ42" s="1"/>
    </row>
    <row r="43" spans="1:52" ht="68.25" customHeight="1" hidden="1">
      <c r="A43" s="1"/>
      <c r="B43" s="25"/>
      <c r="C43" s="8" t="s">
        <v>967</v>
      </c>
      <c r="D43" s="18" t="s">
        <v>968</v>
      </c>
      <c r="E43" s="19" t="s">
        <v>969</v>
      </c>
      <c r="F43" s="20"/>
      <c r="G43" s="11"/>
      <c r="H43" s="11"/>
      <c r="I43" s="11"/>
      <c r="J43" s="83"/>
      <c r="K43" s="77"/>
      <c r="L43" s="11"/>
      <c r="M43" s="11"/>
      <c r="N43" s="11"/>
      <c r="O43" s="11"/>
      <c r="P43" s="11"/>
      <c r="Q43" s="11"/>
      <c r="R43" s="77"/>
      <c r="S43" s="83"/>
      <c r="T43" s="11"/>
      <c r="U43" s="11"/>
      <c r="V43" s="12"/>
      <c r="W43" s="12"/>
      <c r="X43" s="17"/>
      <c r="Y43" s="17"/>
      <c r="Z43" s="13"/>
      <c r="AA43" s="17"/>
      <c r="AB43" s="71"/>
      <c r="AC43" s="11"/>
      <c r="AD43" s="1"/>
      <c r="AE43" s="1"/>
      <c r="AF43" s="1" t="s">
        <v>970</v>
      </c>
      <c r="AG43" s="1" t="s">
        <v>971</v>
      </c>
      <c r="AH43" s="1" t="s">
        <v>972</v>
      </c>
      <c r="AI43" s="1" t="s">
        <v>973</v>
      </c>
      <c r="AJ43" s="1" t="s">
        <v>974</v>
      </c>
      <c r="AK43" s="1" t="s">
        <v>975</v>
      </c>
      <c r="AL43" s="1" t="s">
        <v>976</v>
      </c>
      <c r="AM43" s="1" t="s">
        <v>977</v>
      </c>
      <c r="AN43" s="1" t="s">
        <v>978</v>
      </c>
      <c r="AO43" s="1" t="s">
        <v>979</v>
      </c>
      <c r="AP43" s="1" t="s">
        <v>980</v>
      </c>
      <c r="AQ43" s="1" t="s">
        <v>981</v>
      </c>
      <c r="AR43" s="1" t="s">
        <v>982</v>
      </c>
      <c r="AS43" s="1" t="s">
        <v>983</v>
      </c>
      <c r="AT43" s="1" t="s">
        <v>984</v>
      </c>
      <c r="AU43" s="1" t="s">
        <v>985</v>
      </c>
      <c r="AV43" s="1" t="s">
        <v>986</v>
      </c>
      <c r="AW43" s="1"/>
      <c r="AX43" s="1"/>
      <c r="AY43" s="1"/>
      <c r="AZ43" s="1"/>
    </row>
    <row r="44" spans="1:52" ht="75" customHeight="1" hidden="1">
      <c r="A44" s="1"/>
      <c r="B44" s="14"/>
      <c r="C44" s="8" t="s">
        <v>987</v>
      </c>
      <c r="D44" s="18" t="s">
        <v>988</v>
      </c>
      <c r="E44" s="19" t="s">
        <v>989</v>
      </c>
      <c r="F44" s="20"/>
      <c r="G44" s="11"/>
      <c r="H44" s="11"/>
      <c r="I44" s="11"/>
      <c r="J44" s="83"/>
      <c r="K44" s="77"/>
      <c r="L44" s="11"/>
      <c r="M44" s="11"/>
      <c r="N44" s="11"/>
      <c r="O44" s="11"/>
      <c r="P44" s="11"/>
      <c r="Q44" s="11"/>
      <c r="R44" s="77"/>
      <c r="S44" s="83"/>
      <c r="T44" s="11"/>
      <c r="U44" s="11"/>
      <c r="V44" s="12"/>
      <c r="W44" s="12"/>
      <c r="X44" s="17"/>
      <c r="Y44" s="17"/>
      <c r="Z44" s="13"/>
      <c r="AA44" s="17"/>
      <c r="AB44" s="71"/>
      <c r="AC44" s="11"/>
      <c r="AD44" s="1"/>
      <c r="AE44" s="1"/>
      <c r="AF44" s="1" t="s">
        <v>990</v>
      </c>
      <c r="AG44" s="1" t="s">
        <v>991</v>
      </c>
      <c r="AH44" s="1" t="s">
        <v>992</v>
      </c>
      <c r="AI44" s="1" t="s">
        <v>993</v>
      </c>
      <c r="AJ44" s="1" t="s">
        <v>994</v>
      </c>
      <c r="AK44" s="1" t="s">
        <v>995</v>
      </c>
      <c r="AL44" s="1" t="s">
        <v>996</v>
      </c>
      <c r="AM44" s="1" t="s">
        <v>997</v>
      </c>
      <c r="AN44" s="1" t="s">
        <v>998</v>
      </c>
      <c r="AO44" s="1" t="s">
        <v>999</v>
      </c>
      <c r="AP44" s="1" t="s">
        <v>1000</v>
      </c>
      <c r="AQ44" s="1" t="s">
        <v>689</v>
      </c>
      <c r="AR44" s="1" t="s">
        <v>690</v>
      </c>
      <c r="AS44" s="1" t="s">
        <v>691</v>
      </c>
      <c r="AT44" s="1" t="s">
        <v>692</v>
      </c>
      <c r="AU44" s="1" t="s">
        <v>693</v>
      </c>
      <c r="AV44" s="1" t="s">
        <v>694</v>
      </c>
      <c r="AW44" s="1"/>
      <c r="AX44" s="1"/>
      <c r="AY44" s="1"/>
      <c r="AZ44" s="1"/>
    </row>
    <row r="45" spans="1:52" ht="59.25" customHeight="1" hidden="1">
      <c r="A45" s="1"/>
      <c r="B45" s="25"/>
      <c r="C45" s="8" t="s">
        <v>695</v>
      </c>
      <c r="D45" s="18" t="s">
        <v>696</v>
      </c>
      <c r="E45" s="19" t="s">
        <v>697</v>
      </c>
      <c r="F45" s="20"/>
      <c r="G45" s="11"/>
      <c r="H45" s="11"/>
      <c r="I45" s="11"/>
      <c r="J45" s="83"/>
      <c r="K45" s="77"/>
      <c r="L45" s="11"/>
      <c r="M45" s="11"/>
      <c r="N45" s="11"/>
      <c r="O45" s="11"/>
      <c r="P45" s="11"/>
      <c r="Q45" s="11"/>
      <c r="R45" s="77"/>
      <c r="S45" s="83"/>
      <c r="T45" s="11"/>
      <c r="U45" s="11"/>
      <c r="V45" s="12"/>
      <c r="W45" s="12"/>
      <c r="X45" s="17"/>
      <c r="Y45" s="17"/>
      <c r="Z45" s="13"/>
      <c r="AA45" s="17"/>
      <c r="AB45" s="71"/>
      <c r="AC45" s="11"/>
      <c r="AD45" s="1"/>
      <c r="AE45" s="1"/>
      <c r="AF45" s="1" t="s">
        <v>698</v>
      </c>
      <c r="AG45" s="1" t="s">
        <v>699</v>
      </c>
      <c r="AH45" s="1" t="s">
        <v>700</v>
      </c>
      <c r="AI45" s="1" t="s">
        <v>701</v>
      </c>
      <c r="AJ45" s="1" t="s">
        <v>702</v>
      </c>
      <c r="AK45" s="1" t="s">
        <v>703</v>
      </c>
      <c r="AL45" s="1" t="s">
        <v>704</v>
      </c>
      <c r="AM45" s="1" t="s">
        <v>705</v>
      </c>
      <c r="AN45" s="1" t="s">
        <v>706</v>
      </c>
      <c r="AO45" s="1" t="s">
        <v>707</v>
      </c>
      <c r="AP45" s="1" t="s">
        <v>708</v>
      </c>
      <c r="AQ45" s="1" t="s">
        <v>709</v>
      </c>
      <c r="AR45" s="1" t="s">
        <v>710</v>
      </c>
      <c r="AS45" s="1" t="s">
        <v>711</v>
      </c>
      <c r="AT45" s="1" t="s">
        <v>712</v>
      </c>
      <c r="AU45" s="1" t="s">
        <v>713</v>
      </c>
      <c r="AV45" s="1" t="s">
        <v>714</v>
      </c>
      <c r="AW45" s="1"/>
      <c r="AX45" s="1"/>
      <c r="AY45" s="1"/>
      <c r="AZ45" s="1"/>
    </row>
    <row r="46" spans="1:52" ht="60.75" customHeight="1" hidden="1">
      <c r="A46" s="1"/>
      <c r="B46" s="25"/>
      <c r="C46" s="8" t="s">
        <v>715</v>
      </c>
      <c r="D46" s="18" t="s">
        <v>716</v>
      </c>
      <c r="E46" s="19" t="s">
        <v>717</v>
      </c>
      <c r="F46" s="20"/>
      <c r="G46" s="11"/>
      <c r="H46" s="11"/>
      <c r="I46" s="11"/>
      <c r="J46" s="83"/>
      <c r="K46" s="77"/>
      <c r="L46" s="11"/>
      <c r="M46" s="11"/>
      <c r="N46" s="11"/>
      <c r="O46" s="11"/>
      <c r="P46" s="11"/>
      <c r="Q46" s="11"/>
      <c r="R46" s="77"/>
      <c r="S46" s="83"/>
      <c r="T46" s="11"/>
      <c r="U46" s="11"/>
      <c r="V46" s="12"/>
      <c r="W46" s="12"/>
      <c r="X46" s="17"/>
      <c r="Y46" s="17"/>
      <c r="Z46" s="13"/>
      <c r="AA46" s="17"/>
      <c r="AB46" s="71"/>
      <c r="AC46" s="11"/>
      <c r="AD46" s="1"/>
      <c r="AE46" s="1"/>
      <c r="AF46" s="1" t="s">
        <v>718</v>
      </c>
      <c r="AG46" s="1" t="s">
        <v>719</v>
      </c>
      <c r="AH46" s="1" t="s">
        <v>720</v>
      </c>
      <c r="AI46" s="1" t="s">
        <v>721</v>
      </c>
      <c r="AJ46" s="1" t="s">
        <v>722</v>
      </c>
      <c r="AK46" s="1" t="s">
        <v>723</v>
      </c>
      <c r="AL46" s="1" t="s">
        <v>724</v>
      </c>
      <c r="AM46" s="1" t="s">
        <v>725</v>
      </c>
      <c r="AN46" s="1" t="s">
        <v>726</v>
      </c>
      <c r="AO46" s="1" t="s">
        <v>727</v>
      </c>
      <c r="AP46" s="1" t="s">
        <v>451</v>
      </c>
      <c r="AQ46" s="1" t="s">
        <v>452</v>
      </c>
      <c r="AR46" s="1" t="s">
        <v>453</v>
      </c>
      <c r="AS46" s="1" t="s">
        <v>454</v>
      </c>
      <c r="AT46" s="1" t="s">
        <v>455</v>
      </c>
      <c r="AU46" s="1" t="s">
        <v>456</v>
      </c>
      <c r="AV46" s="1" t="s">
        <v>457</v>
      </c>
      <c r="AW46" s="1"/>
      <c r="AX46" s="1"/>
      <c r="AY46" s="1"/>
      <c r="AZ46" s="1"/>
    </row>
    <row r="47" spans="1:52" ht="273.75" customHeight="1">
      <c r="A47" s="1"/>
      <c r="B47" s="14"/>
      <c r="C47" s="8" t="s">
        <v>147</v>
      </c>
      <c r="D47" s="18" t="s">
        <v>458</v>
      </c>
      <c r="E47" s="19" t="s">
        <v>459</v>
      </c>
      <c r="F47" s="26" t="s">
        <v>1200</v>
      </c>
      <c r="G47" s="11"/>
      <c r="H47" s="11"/>
      <c r="I47" s="21" t="s">
        <v>198</v>
      </c>
      <c r="J47" s="77" t="s">
        <v>184</v>
      </c>
      <c r="K47" s="84" t="s">
        <v>199</v>
      </c>
      <c r="L47" s="11"/>
      <c r="M47" s="11"/>
      <c r="N47" s="11"/>
      <c r="O47" s="11"/>
      <c r="P47" s="11"/>
      <c r="Q47" s="21" t="s">
        <v>221</v>
      </c>
      <c r="R47" s="77" t="s">
        <v>226</v>
      </c>
      <c r="S47" s="83" t="s">
        <v>195</v>
      </c>
      <c r="T47" s="11"/>
      <c r="U47" s="11"/>
      <c r="V47" s="12">
        <v>220</v>
      </c>
      <c r="W47" s="12">
        <v>89.5</v>
      </c>
      <c r="X47" s="17">
        <v>300</v>
      </c>
      <c r="Y47" s="17">
        <f>305</f>
        <v>305</v>
      </c>
      <c r="Z47" s="13"/>
      <c r="AA47" s="17">
        <f>240+70</f>
        <v>310</v>
      </c>
      <c r="AB47" s="71">
        <f>245+70</f>
        <v>315</v>
      </c>
      <c r="AC47" s="11"/>
      <c r="AD47" s="1"/>
      <c r="AE47" s="1"/>
      <c r="AF47" s="1" t="s">
        <v>460</v>
      </c>
      <c r="AG47" s="1" t="s">
        <v>461</v>
      </c>
      <c r="AH47" s="1" t="s">
        <v>462</v>
      </c>
      <c r="AI47" s="1" t="s">
        <v>463</v>
      </c>
      <c r="AJ47" s="1" t="s">
        <v>464</v>
      </c>
      <c r="AK47" s="1" t="s">
        <v>465</v>
      </c>
      <c r="AL47" s="1" t="s">
        <v>466</v>
      </c>
      <c r="AM47" s="1" t="s">
        <v>467</v>
      </c>
      <c r="AN47" s="1" t="s">
        <v>468</v>
      </c>
      <c r="AO47" s="1" t="s">
        <v>469</v>
      </c>
      <c r="AP47" s="1" t="s">
        <v>1138</v>
      </c>
      <c r="AQ47" s="1" t="s">
        <v>1139</v>
      </c>
      <c r="AR47" s="1" t="s">
        <v>1140</v>
      </c>
      <c r="AS47" s="1" t="s">
        <v>1141</v>
      </c>
      <c r="AT47" s="1" t="s">
        <v>1142</v>
      </c>
      <c r="AU47" s="1" t="s">
        <v>1143</v>
      </c>
      <c r="AV47" s="1" t="s">
        <v>1144</v>
      </c>
      <c r="AW47" s="1"/>
      <c r="AX47" s="1"/>
      <c r="AY47" s="1"/>
      <c r="AZ47" s="1"/>
    </row>
    <row r="48" spans="1:52" ht="88.5" customHeight="1" hidden="1">
      <c r="A48" s="1"/>
      <c r="B48" s="25"/>
      <c r="C48" s="8" t="s">
        <v>1145</v>
      </c>
      <c r="D48" s="18" t="s">
        <v>1146</v>
      </c>
      <c r="E48" s="19" t="s">
        <v>1147</v>
      </c>
      <c r="F48" s="20"/>
      <c r="G48" s="11"/>
      <c r="H48" s="11"/>
      <c r="I48" s="11"/>
      <c r="J48" s="83"/>
      <c r="K48" s="77"/>
      <c r="L48" s="11"/>
      <c r="M48" s="11"/>
      <c r="N48" s="11"/>
      <c r="O48" s="11"/>
      <c r="P48" s="11"/>
      <c r="Q48" s="11"/>
      <c r="R48" s="77"/>
      <c r="S48" s="83"/>
      <c r="T48" s="11"/>
      <c r="U48" s="11"/>
      <c r="V48" s="12"/>
      <c r="W48" s="12"/>
      <c r="X48" s="17"/>
      <c r="Y48" s="17"/>
      <c r="Z48" s="13"/>
      <c r="AA48" s="17"/>
      <c r="AB48" s="71"/>
      <c r="AC48" s="11"/>
      <c r="AD48" s="1"/>
      <c r="AE48" s="1"/>
      <c r="AF48" s="1" t="s">
        <v>1148</v>
      </c>
      <c r="AG48" s="1" t="s">
        <v>1149</v>
      </c>
      <c r="AH48" s="1" t="s">
        <v>1150</v>
      </c>
      <c r="AI48" s="1" t="s">
        <v>1151</v>
      </c>
      <c r="AJ48" s="1" t="s">
        <v>1152</v>
      </c>
      <c r="AK48" s="1" t="s">
        <v>1153</v>
      </c>
      <c r="AL48" s="1" t="s">
        <v>1154</v>
      </c>
      <c r="AM48" s="1" t="s">
        <v>1155</v>
      </c>
      <c r="AN48" s="1" t="s">
        <v>1156</v>
      </c>
      <c r="AO48" s="1" t="s">
        <v>1157</v>
      </c>
      <c r="AP48" s="1" t="s">
        <v>1158</v>
      </c>
      <c r="AQ48" s="1" t="s">
        <v>1159</v>
      </c>
      <c r="AR48" s="1" t="s">
        <v>1160</v>
      </c>
      <c r="AS48" s="1" t="s">
        <v>1161</v>
      </c>
      <c r="AT48" s="1" t="s">
        <v>1162</v>
      </c>
      <c r="AU48" s="1" t="s">
        <v>1163</v>
      </c>
      <c r="AV48" s="1" t="s">
        <v>1164</v>
      </c>
      <c r="AW48" s="1"/>
      <c r="AX48" s="1"/>
      <c r="AY48" s="1"/>
      <c r="AZ48" s="1"/>
    </row>
    <row r="49" spans="1:52" ht="241.5" customHeight="1">
      <c r="A49" s="1"/>
      <c r="B49" s="25"/>
      <c r="C49" s="8" t="s">
        <v>571</v>
      </c>
      <c r="D49" s="18" t="s">
        <v>1165</v>
      </c>
      <c r="E49" s="19" t="s">
        <v>1166</v>
      </c>
      <c r="F49" s="26" t="s">
        <v>1167</v>
      </c>
      <c r="G49" s="11"/>
      <c r="H49" s="11"/>
      <c r="I49" s="21" t="s">
        <v>198</v>
      </c>
      <c r="J49" s="77" t="s">
        <v>184</v>
      </c>
      <c r="K49" s="84" t="s">
        <v>199</v>
      </c>
      <c r="L49" s="11"/>
      <c r="M49" s="88" t="s">
        <v>208</v>
      </c>
      <c r="N49" s="89" t="s">
        <v>209</v>
      </c>
      <c r="O49" s="89" t="s">
        <v>210</v>
      </c>
      <c r="P49" s="11"/>
      <c r="Q49" s="21" t="s">
        <v>222</v>
      </c>
      <c r="R49" s="77" t="s">
        <v>226</v>
      </c>
      <c r="S49" s="83" t="s">
        <v>195</v>
      </c>
      <c r="T49" s="11"/>
      <c r="U49" s="11"/>
      <c r="V49" s="12">
        <f>472.875+25</f>
        <v>497.875</v>
      </c>
      <c r="W49" s="12">
        <v>467.3</v>
      </c>
      <c r="X49" s="17">
        <f>150+2+8</f>
        <v>160</v>
      </c>
      <c r="Y49" s="17">
        <f>122+150</f>
        <v>272</v>
      </c>
      <c r="Z49" s="13"/>
      <c r="AA49" s="17">
        <f>110+162+8+4</f>
        <v>284</v>
      </c>
      <c r="AB49" s="71">
        <f>110+178+10+4</f>
        <v>302</v>
      </c>
      <c r="AC49" s="11"/>
      <c r="AD49" s="1"/>
      <c r="AE49" s="1"/>
      <c r="AF49" s="1" t="s">
        <v>1168</v>
      </c>
      <c r="AG49" s="1" t="s">
        <v>1169</v>
      </c>
      <c r="AH49" s="1" t="s">
        <v>1170</v>
      </c>
      <c r="AI49" s="1" t="s">
        <v>1171</v>
      </c>
      <c r="AJ49" s="1" t="s">
        <v>1172</v>
      </c>
      <c r="AK49" s="1" t="s">
        <v>1173</v>
      </c>
      <c r="AL49" s="1" t="s">
        <v>1174</v>
      </c>
      <c r="AM49" s="1" t="s">
        <v>1175</v>
      </c>
      <c r="AN49" s="1" t="s">
        <v>1176</v>
      </c>
      <c r="AO49" s="1" t="s">
        <v>1177</v>
      </c>
      <c r="AP49" s="1" t="s">
        <v>1178</v>
      </c>
      <c r="AQ49" s="1" t="s">
        <v>1179</v>
      </c>
      <c r="AR49" s="1" t="s">
        <v>1180</v>
      </c>
      <c r="AS49" s="1" t="s">
        <v>1181</v>
      </c>
      <c r="AT49" s="1" t="s">
        <v>1182</v>
      </c>
      <c r="AU49" s="1" t="s">
        <v>1183</v>
      </c>
      <c r="AV49" s="1" t="s">
        <v>1184</v>
      </c>
      <c r="AW49" s="1"/>
      <c r="AX49" s="1"/>
      <c r="AY49" s="1"/>
      <c r="AZ49" s="1"/>
    </row>
    <row r="50" spans="1:52" ht="101.25" customHeight="1" hidden="1">
      <c r="A50" s="1"/>
      <c r="B50" s="14"/>
      <c r="C50" s="8" t="s">
        <v>1185</v>
      </c>
      <c r="D50" s="18" t="s">
        <v>1186</v>
      </c>
      <c r="E50" s="19" t="s">
        <v>1187</v>
      </c>
      <c r="F50" s="20"/>
      <c r="G50" s="11"/>
      <c r="H50" s="11"/>
      <c r="I50" s="11"/>
      <c r="J50" s="83"/>
      <c r="K50" s="77"/>
      <c r="L50" s="11"/>
      <c r="M50" s="11"/>
      <c r="N50" s="11"/>
      <c r="O50" s="11"/>
      <c r="P50" s="11"/>
      <c r="Q50" s="11"/>
      <c r="R50" s="77"/>
      <c r="S50" s="83"/>
      <c r="T50" s="11"/>
      <c r="U50" s="11"/>
      <c r="V50" s="12"/>
      <c r="W50" s="12"/>
      <c r="X50" s="17"/>
      <c r="Y50" s="17"/>
      <c r="Z50" s="13"/>
      <c r="AA50" s="17"/>
      <c r="AB50" s="71"/>
      <c r="AC50" s="11"/>
      <c r="AD50" s="1"/>
      <c r="AE50" s="1"/>
      <c r="AF50" s="1" t="s">
        <v>499</v>
      </c>
      <c r="AG50" s="1" t="s">
        <v>500</v>
      </c>
      <c r="AH50" s="1" t="s">
        <v>501</v>
      </c>
      <c r="AI50" s="1" t="s">
        <v>502</v>
      </c>
      <c r="AJ50" s="1" t="s">
        <v>503</v>
      </c>
      <c r="AK50" s="1" t="s">
        <v>504</v>
      </c>
      <c r="AL50" s="1" t="s">
        <v>505</v>
      </c>
      <c r="AM50" s="1" t="s">
        <v>506</v>
      </c>
      <c r="AN50" s="1" t="s">
        <v>507</v>
      </c>
      <c r="AO50" s="1" t="s">
        <v>508</v>
      </c>
      <c r="AP50" s="1" t="s">
        <v>509</v>
      </c>
      <c r="AQ50" s="1" t="s">
        <v>510</v>
      </c>
      <c r="AR50" s="1" t="s">
        <v>511</v>
      </c>
      <c r="AS50" s="1" t="s">
        <v>512</v>
      </c>
      <c r="AT50" s="1" t="s">
        <v>513</v>
      </c>
      <c r="AU50" s="1" t="s">
        <v>514</v>
      </c>
      <c r="AV50" s="1" t="s">
        <v>515</v>
      </c>
      <c r="AW50" s="1"/>
      <c r="AX50" s="1"/>
      <c r="AY50" s="1"/>
      <c r="AZ50" s="1"/>
    </row>
    <row r="51" spans="1:52" ht="34.5" customHeight="1" hidden="1">
      <c r="A51" s="29"/>
      <c r="B51" s="7"/>
      <c r="C51" s="8" t="s">
        <v>516</v>
      </c>
      <c r="D51" s="18" t="s">
        <v>517</v>
      </c>
      <c r="E51" s="19" t="s">
        <v>518</v>
      </c>
      <c r="F51" s="20"/>
      <c r="G51" s="11"/>
      <c r="H51" s="11"/>
      <c r="I51" s="11"/>
      <c r="J51" s="83"/>
      <c r="K51" s="77"/>
      <c r="L51" s="11"/>
      <c r="M51" s="11"/>
      <c r="N51" s="11"/>
      <c r="O51" s="11"/>
      <c r="P51" s="11"/>
      <c r="Q51" s="11"/>
      <c r="R51" s="77"/>
      <c r="S51" s="83"/>
      <c r="T51" s="11"/>
      <c r="U51" s="11"/>
      <c r="V51" s="12"/>
      <c r="W51" s="12"/>
      <c r="X51" s="17"/>
      <c r="Y51" s="17"/>
      <c r="Z51" s="13"/>
      <c r="AA51" s="17"/>
      <c r="AB51" s="71"/>
      <c r="AC51" s="11"/>
      <c r="AD51" s="1"/>
      <c r="AE51" s="1"/>
      <c r="AF51" s="1" t="s">
        <v>519</v>
      </c>
      <c r="AG51" s="1" t="s">
        <v>520</v>
      </c>
      <c r="AH51" s="1" t="s">
        <v>521</v>
      </c>
      <c r="AI51" s="1" t="s">
        <v>522</v>
      </c>
      <c r="AJ51" s="1" t="s">
        <v>523</v>
      </c>
      <c r="AK51" s="1" t="s">
        <v>524</v>
      </c>
      <c r="AL51" s="1" t="s">
        <v>525</v>
      </c>
      <c r="AM51" s="1" t="s">
        <v>526</v>
      </c>
      <c r="AN51" s="1" t="s">
        <v>527</v>
      </c>
      <c r="AO51" s="1" t="s">
        <v>528</v>
      </c>
      <c r="AP51" s="1" t="s">
        <v>529</v>
      </c>
      <c r="AQ51" s="1" t="s">
        <v>530</v>
      </c>
      <c r="AR51" s="1" t="s">
        <v>531</v>
      </c>
      <c r="AS51" s="1" t="s">
        <v>532</v>
      </c>
      <c r="AT51" s="1" t="s">
        <v>533</v>
      </c>
      <c r="AU51" s="1" t="s">
        <v>534</v>
      </c>
      <c r="AV51" s="1" t="s">
        <v>535</v>
      </c>
      <c r="AW51" s="1"/>
      <c r="AX51" s="1"/>
      <c r="AY51" s="1"/>
      <c r="AZ51" s="1"/>
    </row>
    <row r="52" spans="1:52" ht="49.5" customHeight="1" hidden="1">
      <c r="A52" s="1"/>
      <c r="B52" s="7"/>
      <c r="C52" s="8" t="s">
        <v>536</v>
      </c>
      <c r="D52" s="18" t="s">
        <v>537</v>
      </c>
      <c r="E52" s="19" t="s">
        <v>538</v>
      </c>
      <c r="F52" s="20"/>
      <c r="G52" s="11"/>
      <c r="H52" s="11"/>
      <c r="I52" s="11"/>
      <c r="J52" s="83"/>
      <c r="K52" s="77"/>
      <c r="L52" s="11"/>
      <c r="M52" s="11"/>
      <c r="N52" s="11"/>
      <c r="O52" s="11"/>
      <c r="P52" s="11"/>
      <c r="Q52" s="11"/>
      <c r="R52" s="77"/>
      <c r="S52" s="83"/>
      <c r="T52" s="11"/>
      <c r="U52" s="11"/>
      <c r="V52" s="12"/>
      <c r="W52" s="12"/>
      <c r="X52" s="17"/>
      <c r="Y52" s="17"/>
      <c r="Z52" s="13"/>
      <c r="AA52" s="17"/>
      <c r="AB52" s="71"/>
      <c r="AC52" s="11"/>
      <c r="AD52" s="1"/>
      <c r="AE52" s="1"/>
      <c r="AF52" s="1" t="s">
        <v>539</v>
      </c>
      <c r="AG52" s="1" t="s">
        <v>540</v>
      </c>
      <c r="AH52" s="1" t="s">
        <v>541</v>
      </c>
      <c r="AI52" s="1" t="s">
        <v>542</v>
      </c>
      <c r="AJ52" s="1" t="s">
        <v>543</v>
      </c>
      <c r="AK52" s="1" t="s">
        <v>544</v>
      </c>
      <c r="AL52" s="1" t="s">
        <v>545</v>
      </c>
      <c r="AM52" s="1" t="s">
        <v>546</v>
      </c>
      <c r="AN52" s="1" t="s">
        <v>547</v>
      </c>
      <c r="AO52" s="1" t="s">
        <v>548</v>
      </c>
      <c r="AP52" s="1" t="s">
        <v>549</v>
      </c>
      <c r="AQ52" s="1" t="s">
        <v>550</v>
      </c>
      <c r="AR52" s="1" t="s">
        <v>551</v>
      </c>
      <c r="AS52" s="1" t="s">
        <v>552</v>
      </c>
      <c r="AT52" s="1" t="s">
        <v>553</v>
      </c>
      <c r="AU52" s="1" t="s">
        <v>554</v>
      </c>
      <c r="AV52" s="1" t="s">
        <v>831</v>
      </c>
      <c r="AW52" s="1"/>
      <c r="AX52" s="1"/>
      <c r="AY52" s="1"/>
      <c r="AZ52" s="1"/>
    </row>
    <row r="53" spans="1:52" ht="211.5" customHeight="1">
      <c r="A53" s="1"/>
      <c r="B53" s="7"/>
      <c r="C53" s="8" t="s">
        <v>591</v>
      </c>
      <c r="D53" s="18" t="s">
        <v>1080</v>
      </c>
      <c r="E53" s="19" t="s">
        <v>1081</v>
      </c>
      <c r="F53" s="26" t="s">
        <v>108</v>
      </c>
      <c r="G53" s="11"/>
      <c r="H53" s="11"/>
      <c r="I53" s="21" t="s">
        <v>198</v>
      </c>
      <c r="J53" s="77" t="s">
        <v>184</v>
      </c>
      <c r="K53" s="84" t="s">
        <v>199</v>
      </c>
      <c r="L53" s="11"/>
      <c r="M53" s="11"/>
      <c r="N53" s="11"/>
      <c r="O53" s="11"/>
      <c r="P53" s="11"/>
      <c r="Q53" s="21" t="s">
        <v>223</v>
      </c>
      <c r="R53" s="77" t="s">
        <v>226</v>
      </c>
      <c r="S53" s="83" t="s">
        <v>195</v>
      </c>
      <c r="T53" s="11"/>
      <c r="U53" s="11"/>
      <c r="V53" s="12">
        <v>147</v>
      </c>
      <c r="W53" s="12">
        <v>0</v>
      </c>
      <c r="X53" s="17">
        <v>2275.006</v>
      </c>
      <c r="Y53" s="17">
        <f>3000</f>
        <v>3000</v>
      </c>
      <c r="Z53" s="13"/>
      <c r="AA53" s="17">
        <f>3000</f>
        <v>3000</v>
      </c>
      <c r="AB53" s="71">
        <f>3500</f>
        <v>3500</v>
      </c>
      <c r="AC53" s="1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94.25" customHeight="1" hidden="1">
      <c r="A54" s="29"/>
      <c r="B54" s="7"/>
      <c r="C54" s="8" t="s">
        <v>832</v>
      </c>
      <c r="D54" s="15" t="s">
        <v>833</v>
      </c>
      <c r="E54" s="16" t="s">
        <v>834</v>
      </c>
      <c r="F54" s="26" t="s">
        <v>728</v>
      </c>
      <c r="G54" s="11"/>
      <c r="H54" s="11"/>
      <c r="I54" s="21" t="s">
        <v>183</v>
      </c>
      <c r="J54" s="77" t="s">
        <v>184</v>
      </c>
      <c r="K54" s="84">
        <v>38718</v>
      </c>
      <c r="L54" s="11"/>
      <c r="M54" s="11"/>
      <c r="N54" s="11"/>
      <c r="O54" s="11"/>
      <c r="P54" s="11"/>
      <c r="Q54" s="21" t="s">
        <v>1137</v>
      </c>
      <c r="R54" s="28" t="s">
        <v>658</v>
      </c>
      <c r="S54" s="82" t="s">
        <v>186</v>
      </c>
      <c r="T54" s="11"/>
      <c r="U54" s="11"/>
      <c r="V54" s="12"/>
      <c r="W54" s="12"/>
      <c r="X54" s="17"/>
      <c r="Y54" s="17"/>
      <c r="Z54" s="13"/>
      <c r="AA54" s="73"/>
      <c r="AB54" s="62"/>
      <c r="AC54" s="11"/>
      <c r="AD54" s="1"/>
      <c r="AE54" s="1"/>
      <c r="AF54" s="1" t="s">
        <v>835</v>
      </c>
      <c r="AG54" s="1" t="s">
        <v>836</v>
      </c>
      <c r="AH54" s="1" t="s">
        <v>837</v>
      </c>
      <c r="AI54" s="1" t="s">
        <v>838</v>
      </c>
      <c r="AJ54" s="1" t="s">
        <v>839</v>
      </c>
      <c r="AK54" s="1" t="s">
        <v>840</v>
      </c>
      <c r="AL54" s="1" t="s">
        <v>841</v>
      </c>
      <c r="AM54" s="1" t="s">
        <v>842</v>
      </c>
      <c r="AN54" s="1" t="s">
        <v>843</v>
      </c>
      <c r="AO54" s="1" t="s">
        <v>844</v>
      </c>
      <c r="AP54" s="1" t="s">
        <v>845</v>
      </c>
      <c r="AQ54" s="1" t="s">
        <v>846</v>
      </c>
      <c r="AR54" s="1" t="s">
        <v>847</v>
      </c>
      <c r="AS54" s="1" t="s">
        <v>848</v>
      </c>
      <c r="AT54" s="1" t="s">
        <v>849</v>
      </c>
      <c r="AU54" s="1" t="s">
        <v>850</v>
      </c>
      <c r="AV54" s="1" t="s">
        <v>851</v>
      </c>
      <c r="AW54" s="1"/>
      <c r="AX54" s="1"/>
      <c r="AY54" s="1"/>
      <c r="AZ54" s="1"/>
    </row>
    <row r="55" spans="1:52" ht="12.75">
      <c r="A55" s="1"/>
      <c r="B55" s="6"/>
      <c r="C55" s="30"/>
      <c r="D55" s="15" t="s">
        <v>1224</v>
      </c>
      <c r="E55" s="16"/>
      <c r="F55" s="20"/>
      <c r="G55" s="11"/>
      <c r="H55" s="11"/>
      <c r="I55" s="11"/>
      <c r="J55" s="83"/>
      <c r="K55" s="77"/>
      <c r="L55" s="11"/>
      <c r="M55" s="11"/>
      <c r="N55" s="11"/>
      <c r="O55" s="11"/>
      <c r="P55" s="11"/>
      <c r="Q55" s="11"/>
      <c r="R55" s="77"/>
      <c r="S55" s="83"/>
      <c r="T55" s="11"/>
      <c r="U55" s="11"/>
      <c r="V55" s="12"/>
      <c r="W55" s="12"/>
      <c r="X55" s="17"/>
      <c r="Y55" s="17"/>
      <c r="Z55" s="13"/>
      <c r="AA55" s="17"/>
      <c r="AB55" s="71"/>
      <c r="AC55" s="11"/>
      <c r="AD55" s="1"/>
      <c r="AE55" s="1"/>
      <c r="AF55" s="1" t="s">
        <v>1225</v>
      </c>
      <c r="AG55" s="1" t="s">
        <v>1226</v>
      </c>
      <c r="AH55" s="1" t="s">
        <v>1227</v>
      </c>
      <c r="AI55" s="1" t="s">
        <v>1228</v>
      </c>
      <c r="AJ55" s="1" t="s">
        <v>1229</v>
      </c>
      <c r="AK55" s="1" t="s">
        <v>1230</v>
      </c>
      <c r="AL55" s="1" t="s">
        <v>1231</v>
      </c>
      <c r="AM55" s="1" t="s">
        <v>1232</v>
      </c>
      <c r="AN55" s="1" t="s">
        <v>1233</v>
      </c>
      <c r="AO55" s="1" t="s">
        <v>1234</v>
      </c>
      <c r="AP55" s="1" t="s">
        <v>1235</v>
      </c>
      <c r="AQ55" s="1" t="s">
        <v>1236</v>
      </c>
      <c r="AR55" s="1" t="s">
        <v>1237</v>
      </c>
      <c r="AS55" s="1" t="s">
        <v>1238</v>
      </c>
      <c r="AT55" s="1" t="s">
        <v>1239</v>
      </c>
      <c r="AU55" s="1" t="s">
        <v>1240</v>
      </c>
      <c r="AV55" s="1" t="s">
        <v>1241</v>
      </c>
      <c r="AW55" s="1"/>
      <c r="AX55" s="1"/>
      <c r="AY55" s="1"/>
      <c r="AZ55" s="1"/>
    </row>
    <row r="56" spans="1:52" ht="99.75" customHeight="1">
      <c r="A56" s="1"/>
      <c r="B56" s="6"/>
      <c r="C56" s="8" t="s">
        <v>1242</v>
      </c>
      <c r="D56" s="15" t="s">
        <v>1243</v>
      </c>
      <c r="E56" s="16" t="s">
        <v>1244</v>
      </c>
      <c r="F56" s="26"/>
      <c r="G56" s="11"/>
      <c r="H56" s="11"/>
      <c r="I56" s="11"/>
      <c r="J56" s="83"/>
      <c r="K56" s="77"/>
      <c r="L56" s="11"/>
      <c r="M56" s="23"/>
      <c r="N56" s="20"/>
      <c r="O56" s="11"/>
      <c r="P56" s="11"/>
      <c r="Q56" s="11"/>
      <c r="R56" s="77"/>
      <c r="S56" s="83"/>
      <c r="T56" s="11"/>
      <c r="U56" s="11"/>
      <c r="V56" s="12">
        <f>V57+V58+V59</f>
        <v>770.048</v>
      </c>
      <c r="W56" s="12">
        <f>W57+W58+W59</f>
        <v>658.5</v>
      </c>
      <c r="X56" s="12">
        <f>X57+X58+X59</f>
        <v>1145.88</v>
      </c>
      <c r="Y56" s="12">
        <f>Y57+Y58+Y59</f>
        <v>1148.3</v>
      </c>
      <c r="Z56" s="13"/>
      <c r="AA56" s="12">
        <f>AA57+AA58+AA59</f>
        <v>600.8000000000001</v>
      </c>
      <c r="AB56" s="70">
        <f>AB57+AB58+AB59</f>
        <v>600.8000000000001</v>
      </c>
      <c r="AC56" s="11"/>
      <c r="AD56" s="1"/>
      <c r="AE56" s="1"/>
      <c r="AF56" s="1" t="s">
        <v>1245</v>
      </c>
      <c r="AG56" s="1" t="s">
        <v>1246</v>
      </c>
      <c r="AH56" s="1" t="s">
        <v>1247</v>
      </c>
      <c r="AI56" s="1" t="s">
        <v>1248</v>
      </c>
      <c r="AJ56" s="1" t="s">
        <v>1249</v>
      </c>
      <c r="AK56" s="1" t="s">
        <v>1250</v>
      </c>
      <c r="AL56" s="1" t="s">
        <v>1251</v>
      </c>
      <c r="AM56" s="1" t="s">
        <v>235</v>
      </c>
      <c r="AN56" s="1" t="s">
        <v>236</v>
      </c>
      <c r="AO56" s="1" t="s">
        <v>237</v>
      </c>
      <c r="AP56" s="1" t="s">
        <v>238</v>
      </c>
      <c r="AQ56" s="1" t="s">
        <v>239</v>
      </c>
      <c r="AR56" s="1" t="s">
        <v>240</v>
      </c>
      <c r="AS56" s="1" t="s">
        <v>241</v>
      </c>
      <c r="AT56" s="1" t="s">
        <v>242</v>
      </c>
      <c r="AU56" s="1" t="s">
        <v>243</v>
      </c>
      <c r="AV56" s="1" t="s">
        <v>244</v>
      </c>
      <c r="AW56" s="1"/>
      <c r="AX56" s="1"/>
      <c r="AY56" s="1"/>
      <c r="AZ56" s="1"/>
    </row>
    <row r="57" spans="1:52" ht="292.5">
      <c r="A57" s="1"/>
      <c r="B57" s="7"/>
      <c r="C57" s="31" t="s">
        <v>245</v>
      </c>
      <c r="D57" s="32" t="s">
        <v>246</v>
      </c>
      <c r="E57" s="16" t="s">
        <v>247</v>
      </c>
      <c r="F57" s="26" t="s">
        <v>248</v>
      </c>
      <c r="G57" s="11"/>
      <c r="H57" s="11"/>
      <c r="I57" s="21" t="s">
        <v>198</v>
      </c>
      <c r="J57" s="77" t="s">
        <v>184</v>
      </c>
      <c r="K57" s="84" t="s">
        <v>199</v>
      </c>
      <c r="L57" s="11"/>
      <c r="M57" s="76" t="s">
        <v>211</v>
      </c>
      <c r="N57" s="90" t="s">
        <v>212</v>
      </c>
      <c r="O57" s="86" t="s">
        <v>216</v>
      </c>
      <c r="P57" s="11"/>
      <c r="Q57" s="28" t="s">
        <v>224</v>
      </c>
      <c r="R57" s="77" t="s">
        <v>226</v>
      </c>
      <c r="S57" s="83" t="s">
        <v>195</v>
      </c>
      <c r="T57" s="11"/>
      <c r="U57" s="11"/>
      <c r="V57" s="12">
        <v>495.864</v>
      </c>
      <c r="W57" s="12">
        <v>495.9</v>
      </c>
      <c r="X57" s="17">
        <f>617-17.834</f>
        <v>599.166</v>
      </c>
      <c r="Y57" s="17">
        <f>600.8</f>
        <v>600.8</v>
      </c>
      <c r="Z57" s="13"/>
      <c r="AA57" s="17">
        <f>378.948+114.442+5+5.3+25+72.11</f>
        <v>600.8000000000001</v>
      </c>
      <c r="AB57" s="71">
        <f>378.948+114.442+5+5.3+25+72.11</f>
        <v>600.8000000000001</v>
      </c>
      <c r="AC57" s="11"/>
      <c r="AD57" s="1"/>
      <c r="AE57" s="1"/>
      <c r="AF57" s="1" t="s">
        <v>250</v>
      </c>
      <c r="AG57" s="1" t="s">
        <v>251</v>
      </c>
      <c r="AH57" s="1" t="s">
        <v>252</v>
      </c>
      <c r="AI57" s="1" t="s">
        <v>253</v>
      </c>
      <c r="AJ57" s="1" t="s">
        <v>254</v>
      </c>
      <c r="AK57" s="1" t="s">
        <v>255</v>
      </c>
      <c r="AL57" s="1" t="s">
        <v>256</v>
      </c>
      <c r="AM57" s="1" t="s">
        <v>257</v>
      </c>
      <c r="AN57" s="1" t="s">
        <v>258</v>
      </c>
      <c r="AO57" s="1" t="s">
        <v>259</v>
      </c>
      <c r="AP57" s="1" t="s">
        <v>260</v>
      </c>
      <c r="AQ57" s="1" t="s">
        <v>261</v>
      </c>
      <c r="AR57" s="1" t="s">
        <v>262</v>
      </c>
      <c r="AS57" s="1" t="s">
        <v>263</v>
      </c>
      <c r="AT57" s="1" t="s">
        <v>264</v>
      </c>
      <c r="AU57" s="1" t="s">
        <v>265</v>
      </c>
      <c r="AV57" s="1" t="s">
        <v>266</v>
      </c>
      <c r="AW57" s="1"/>
      <c r="AX57" s="1"/>
      <c r="AY57" s="1"/>
      <c r="AZ57" s="1"/>
    </row>
    <row r="58" spans="1:52" ht="277.5" customHeight="1">
      <c r="A58" s="1"/>
      <c r="B58" s="7"/>
      <c r="C58" s="31" t="s">
        <v>267</v>
      </c>
      <c r="D58" s="32" t="s">
        <v>268</v>
      </c>
      <c r="E58" s="16" t="s">
        <v>269</v>
      </c>
      <c r="F58" s="26" t="s">
        <v>270</v>
      </c>
      <c r="G58" s="11"/>
      <c r="H58" s="11"/>
      <c r="I58" s="21"/>
      <c r="J58" s="77"/>
      <c r="K58" s="84"/>
      <c r="L58" s="11"/>
      <c r="M58" s="79" t="s">
        <v>213</v>
      </c>
      <c r="N58" s="77" t="s">
        <v>214</v>
      </c>
      <c r="O58" s="86" t="s">
        <v>215</v>
      </c>
      <c r="P58" s="11"/>
      <c r="Q58" s="28" t="s">
        <v>220</v>
      </c>
      <c r="R58" s="77" t="s">
        <v>226</v>
      </c>
      <c r="S58" s="83" t="s">
        <v>195</v>
      </c>
      <c r="T58" s="11"/>
      <c r="U58" s="11"/>
      <c r="V58" s="12">
        <v>274.184</v>
      </c>
      <c r="W58" s="12">
        <v>162.6</v>
      </c>
      <c r="X58" s="17">
        <f>546.714+8-8</f>
        <v>546.714</v>
      </c>
      <c r="Y58" s="17">
        <f>547.5</f>
        <v>547.5</v>
      </c>
      <c r="Z58" s="13"/>
      <c r="AA58" s="17">
        <v>0</v>
      </c>
      <c r="AB58" s="71">
        <v>0</v>
      </c>
      <c r="AC58" s="1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90" hidden="1">
      <c r="A59" s="1"/>
      <c r="B59" s="7"/>
      <c r="C59" s="31" t="s">
        <v>328</v>
      </c>
      <c r="D59" s="32"/>
      <c r="E59" s="16" t="s">
        <v>272</v>
      </c>
      <c r="F59" s="26" t="s">
        <v>273</v>
      </c>
      <c r="G59" s="11"/>
      <c r="H59" s="11"/>
      <c r="I59" s="21"/>
      <c r="J59" s="77"/>
      <c r="K59" s="84"/>
      <c r="L59" s="11"/>
      <c r="M59" s="23"/>
      <c r="N59" s="20"/>
      <c r="O59" s="11"/>
      <c r="P59" s="11"/>
      <c r="Q59" s="21" t="s">
        <v>1137</v>
      </c>
      <c r="R59" s="77"/>
      <c r="S59" s="83"/>
      <c r="T59" s="11"/>
      <c r="U59" s="11"/>
      <c r="V59" s="12"/>
      <c r="W59" s="12"/>
      <c r="X59" s="17"/>
      <c r="Y59" s="17"/>
      <c r="Z59" s="13"/>
      <c r="AA59" s="17"/>
      <c r="AB59" s="71"/>
      <c r="AC59" s="1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48.5" customHeight="1">
      <c r="A60" s="1"/>
      <c r="B60" s="14"/>
      <c r="C60" s="8" t="s">
        <v>274</v>
      </c>
      <c r="D60" s="15" t="s">
        <v>275</v>
      </c>
      <c r="E60" s="16" t="s">
        <v>276</v>
      </c>
      <c r="F60" s="26"/>
      <c r="G60" s="11"/>
      <c r="H60" s="11"/>
      <c r="I60" s="11"/>
      <c r="J60" s="83"/>
      <c r="K60" s="77"/>
      <c r="L60" s="11"/>
      <c r="M60" s="11"/>
      <c r="N60" s="11"/>
      <c r="O60" s="11"/>
      <c r="P60" s="11"/>
      <c r="Q60" s="11"/>
      <c r="R60" s="77"/>
      <c r="S60" s="83"/>
      <c r="T60" s="11"/>
      <c r="U60" s="11"/>
      <c r="V60" s="12">
        <f>V61+V62</f>
        <v>142</v>
      </c>
      <c r="W60" s="12">
        <v>116.6</v>
      </c>
      <c r="X60" s="12">
        <f>Z61+X62</f>
        <v>172</v>
      </c>
      <c r="Y60" s="12">
        <f>Z61+Y62</f>
        <v>201.32</v>
      </c>
      <c r="Z60" s="13"/>
      <c r="AA60" s="12">
        <f>AB61+AA62</f>
        <v>172</v>
      </c>
      <c r="AB60" s="70">
        <f>AC61+AB62</f>
        <v>172</v>
      </c>
      <c r="AC60" s="11"/>
      <c r="AD60" s="1"/>
      <c r="AE60" s="1"/>
      <c r="AF60" s="1" t="s">
        <v>277</v>
      </c>
      <c r="AG60" s="1" t="s">
        <v>278</v>
      </c>
      <c r="AH60" s="1" t="s">
        <v>279</v>
      </c>
      <c r="AI60" s="1" t="s">
        <v>280</v>
      </c>
      <c r="AJ60" s="1" t="s">
        <v>281</v>
      </c>
      <c r="AK60" s="1" t="s">
        <v>282</v>
      </c>
      <c r="AL60" s="1" t="s">
        <v>283</v>
      </c>
      <c r="AM60" s="1" t="s">
        <v>284</v>
      </c>
      <c r="AN60" s="1" t="s">
        <v>285</v>
      </c>
      <c r="AO60" s="1" t="s">
        <v>286</v>
      </c>
      <c r="AP60" s="1" t="s">
        <v>287</v>
      </c>
      <c r="AQ60" s="1" t="s">
        <v>288</v>
      </c>
      <c r="AR60" s="1" t="s">
        <v>289</v>
      </c>
      <c r="AS60" s="1" t="s">
        <v>290</v>
      </c>
      <c r="AT60" s="1" t="s">
        <v>291</v>
      </c>
      <c r="AU60" s="1" t="s">
        <v>292</v>
      </c>
      <c r="AV60" s="1" t="s">
        <v>293</v>
      </c>
      <c r="AW60" s="1"/>
      <c r="AX60" s="1"/>
      <c r="AY60" s="1"/>
      <c r="AZ60" s="1"/>
    </row>
    <row r="61" spans="1:52" ht="146.25" customHeight="1" hidden="1">
      <c r="A61" s="1"/>
      <c r="B61" s="14"/>
      <c r="C61" s="31" t="s">
        <v>294</v>
      </c>
      <c r="D61" s="66" t="s">
        <v>295</v>
      </c>
      <c r="E61" s="16" t="s">
        <v>296</v>
      </c>
      <c r="F61" s="26" t="s">
        <v>796</v>
      </c>
      <c r="G61" s="11"/>
      <c r="H61" s="11"/>
      <c r="I61" s="21" t="s">
        <v>183</v>
      </c>
      <c r="J61" s="77" t="s">
        <v>184</v>
      </c>
      <c r="K61" s="84">
        <v>38718</v>
      </c>
      <c r="L61" s="11"/>
      <c r="M61" s="11"/>
      <c r="N61" s="11"/>
      <c r="O61" s="11"/>
      <c r="P61" s="11"/>
      <c r="Q61" s="21" t="s">
        <v>297</v>
      </c>
      <c r="R61" s="77"/>
      <c r="S61" s="83"/>
      <c r="T61" s="11"/>
      <c r="U61" s="11"/>
      <c r="V61" s="12"/>
      <c r="W61" s="12"/>
      <c r="X61" s="17"/>
      <c r="Y61" s="17"/>
      <c r="Z61" s="13"/>
      <c r="AA61" s="17"/>
      <c r="AB61" s="71"/>
      <c r="AC61" s="1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57.5">
      <c r="A62" s="1"/>
      <c r="B62" s="14"/>
      <c r="C62" s="31" t="s">
        <v>298</v>
      </c>
      <c r="D62" s="67" t="s">
        <v>299</v>
      </c>
      <c r="E62" s="16" t="s">
        <v>300</v>
      </c>
      <c r="F62" s="20" t="s">
        <v>301</v>
      </c>
      <c r="G62" s="11"/>
      <c r="H62" s="11"/>
      <c r="I62" s="21" t="s">
        <v>198</v>
      </c>
      <c r="J62" s="77" t="s">
        <v>184</v>
      </c>
      <c r="K62" s="84" t="s">
        <v>199</v>
      </c>
      <c r="L62" s="11"/>
      <c r="M62" s="11"/>
      <c r="N62" s="11"/>
      <c r="O62" s="11"/>
      <c r="P62" s="11"/>
      <c r="Q62" s="28" t="s">
        <v>220</v>
      </c>
      <c r="R62" s="77" t="s">
        <v>226</v>
      </c>
      <c r="S62" s="83"/>
      <c r="T62" s="11"/>
      <c r="U62" s="11"/>
      <c r="V62" s="12">
        <v>142</v>
      </c>
      <c r="W62" s="12">
        <v>116.6</v>
      </c>
      <c r="X62" s="17">
        <v>172</v>
      </c>
      <c r="Y62" s="17">
        <f>153.32+48</f>
        <v>201.32</v>
      </c>
      <c r="Z62" s="13"/>
      <c r="AA62" s="74">
        <f>24+148</f>
        <v>172</v>
      </c>
      <c r="AB62" s="62">
        <f>24+148</f>
        <v>172</v>
      </c>
      <c r="AC62" s="11"/>
      <c r="AD62" s="1"/>
      <c r="AE62" s="1"/>
      <c r="AF62" s="1" t="s">
        <v>302</v>
      </c>
      <c r="AG62" s="1" t="s">
        <v>303</v>
      </c>
      <c r="AH62" s="1" t="s">
        <v>304</v>
      </c>
      <c r="AI62" s="1" t="s">
        <v>305</v>
      </c>
      <c r="AJ62" s="1" t="s">
        <v>306</v>
      </c>
      <c r="AK62" s="1" t="s">
        <v>307</v>
      </c>
      <c r="AL62" s="1" t="s">
        <v>308</v>
      </c>
      <c r="AM62" s="1" t="s">
        <v>309</v>
      </c>
      <c r="AN62" s="1" t="s">
        <v>310</v>
      </c>
      <c r="AO62" s="1" t="s">
        <v>311</v>
      </c>
      <c r="AP62" s="1" t="s">
        <v>312</v>
      </c>
      <c r="AQ62" s="1" t="s">
        <v>313</v>
      </c>
      <c r="AR62" s="1" t="s">
        <v>1082</v>
      </c>
      <c r="AS62" s="1" t="s">
        <v>1083</v>
      </c>
      <c r="AT62" s="1" t="s">
        <v>1084</v>
      </c>
      <c r="AU62" s="1" t="s">
        <v>1085</v>
      </c>
      <c r="AV62" s="1" t="s">
        <v>1086</v>
      </c>
      <c r="AW62" s="1"/>
      <c r="AX62" s="1"/>
      <c r="AY62" s="1"/>
      <c r="AZ62" s="1"/>
    </row>
    <row r="63" spans="1:52" ht="12.75" hidden="1">
      <c r="A63" s="1"/>
      <c r="B63" s="14"/>
      <c r="C63" s="30"/>
      <c r="D63" s="15" t="s">
        <v>1087</v>
      </c>
      <c r="E63" s="1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77"/>
      <c r="S63" s="11"/>
      <c r="T63" s="11"/>
      <c r="U63" s="11"/>
      <c r="V63" s="12"/>
      <c r="W63" s="12"/>
      <c r="X63" s="12"/>
      <c r="Y63" s="17"/>
      <c r="Z63" s="13"/>
      <c r="AA63" s="17"/>
      <c r="AB63" s="64"/>
      <c r="AC63" s="1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29.25" customHeight="1">
      <c r="A64" s="1"/>
      <c r="B64" s="14"/>
      <c r="C64" s="8"/>
      <c r="D64" s="9" t="s">
        <v>1088</v>
      </c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77"/>
      <c r="S64" s="11"/>
      <c r="T64" s="11"/>
      <c r="U64" s="11"/>
      <c r="V64" s="12">
        <f aca="true" t="shared" si="0" ref="V64:AB64">V9</f>
        <v>89690.99099999998</v>
      </c>
      <c r="W64" s="12">
        <f t="shared" si="0"/>
        <v>53292.5</v>
      </c>
      <c r="X64" s="12">
        <f t="shared" si="0"/>
        <v>128505.47599999998</v>
      </c>
      <c r="Y64" s="17">
        <f t="shared" si="0"/>
        <v>70152.90000000001</v>
      </c>
      <c r="Z64" s="13">
        <f t="shared" si="0"/>
        <v>0</v>
      </c>
      <c r="AA64" s="17">
        <f t="shared" si="0"/>
        <v>71061.46700000002</v>
      </c>
      <c r="AB64" s="17">
        <f t="shared" si="0"/>
        <v>72317.03</v>
      </c>
      <c r="AC64" s="11"/>
      <c r="AD64" s="1"/>
      <c r="AE64" s="1"/>
      <c r="AF64" s="1" t="s">
        <v>1089</v>
      </c>
      <c r="AG64" s="1" t="s">
        <v>1090</v>
      </c>
      <c r="AH64" s="1" t="s">
        <v>1091</v>
      </c>
      <c r="AI64" s="1" t="s">
        <v>1092</v>
      </c>
      <c r="AJ64" s="1" t="s">
        <v>1093</v>
      </c>
      <c r="AK64" s="1" t="s">
        <v>1094</v>
      </c>
      <c r="AL64" s="1" t="s">
        <v>1095</v>
      </c>
      <c r="AM64" s="1" t="s">
        <v>1096</v>
      </c>
      <c r="AN64" s="1" t="s">
        <v>1097</v>
      </c>
      <c r="AO64" s="1" t="s">
        <v>1098</v>
      </c>
      <c r="AP64" s="1" t="s">
        <v>1099</v>
      </c>
      <c r="AQ64" s="1" t="s">
        <v>1100</v>
      </c>
      <c r="AR64" s="1" t="s">
        <v>1101</v>
      </c>
      <c r="AS64" s="1" t="s">
        <v>1102</v>
      </c>
      <c r="AT64" s="1" t="s">
        <v>1103</v>
      </c>
      <c r="AU64" s="1" t="s">
        <v>1104</v>
      </c>
      <c r="AV64" s="1" t="s">
        <v>1105</v>
      </c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"/>
      <c r="Z65" s="1"/>
      <c r="AA65" s="2"/>
      <c r="AB65" s="2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1"/>
      <c r="AA66" s="2"/>
      <c r="AB66" s="2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1"/>
      <c r="AA67" s="2"/>
      <c r="AB67" s="2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00" t="s">
        <v>1106</v>
      </c>
      <c r="D68" s="100"/>
      <c r="E68" s="100"/>
      <c r="F68" s="100"/>
      <c r="G68" s="100"/>
      <c r="H68" s="100"/>
      <c r="I68" s="100"/>
      <c r="J68" s="10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1"/>
      <c r="AA68" s="2"/>
      <c r="AB68" s="2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00" t="s">
        <v>1107</v>
      </c>
      <c r="D69" s="100"/>
      <c r="E69" s="100"/>
      <c r="F69" s="100"/>
      <c r="G69" s="100"/>
      <c r="H69" s="100"/>
      <c r="I69" s="100"/>
      <c r="J69" s="10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1"/>
      <c r="AA69" s="2"/>
      <c r="AB69" s="2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1"/>
      <c r="AA70" s="2"/>
      <c r="AB70" s="2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1"/>
      <c r="AA71" s="2"/>
      <c r="AB71" s="2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1"/>
      <c r="AA72" s="2"/>
      <c r="AB72" s="2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1"/>
      <c r="AA73" s="2"/>
      <c r="AB73" s="2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1"/>
      <c r="AA74" s="2"/>
      <c r="AB74" s="2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1"/>
      <c r="AA75" s="2"/>
      <c r="AB75" s="2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1"/>
      <c r="AA76" s="2"/>
      <c r="AB76" s="2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1"/>
      <c r="AA77" s="2"/>
      <c r="AB77" s="2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1"/>
      <c r="AA78" s="2"/>
      <c r="AB78" s="2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1"/>
      <c r="AA79" s="2"/>
      <c r="AB79" s="2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1"/>
      <c r="AA80" s="2"/>
      <c r="AB80" s="2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1"/>
      <c r="AA81" s="2"/>
      <c r="AB81" s="2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4"/>
      <c r="Z82" s="33"/>
      <c r="AA82" s="34"/>
      <c r="AB82" s="34"/>
      <c r="AC82" s="33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4"/>
      <c r="Z83" s="33"/>
      <c r="AA83" s="34"/>
      <c r="AB83" s="34"/>
      <c r="AC83" s="3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4"/>
      <c r="Z84" s="33"/>
      <c r="AA84" s="34"/>
      <c r="AB84" s="34"/>
      <c r="AC84" s="33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4"/>
      <c r="Z85" s="33"/>
      <c r="AA85" s="34"/>
      <c r="AB85" s="34"/>
      <c r="AC85" s="33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4"/>
      <c r="Z86" s="33"/>
      <c r="AA86" s="34"/>
      <c r="AB86" s="34"/>
      <c r="AC86" s="33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4"/>
      <c r="Z87" s="33"/>
      <c r="AA87" s="34"/>
      <c r="AB87" s="34"/>
      <c r="AC87" s="33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4"/>
      <c r="Z88" s="33"/>
      <c r="AA88" s="34"/>
      <c r="AB88" s="34"/>
      <c r="AC88" s="33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4"/>
      <c r="Z89" s="33"/>
      <c r="AA89" s="34"/>
      <c r="AB89" s="34"/>
      <c r="AC89" s="33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4"/>
      <c r="Z90" s="33"/>
      <c r="AA90" s="34"/>
      <c r="AB90" s="34"/>
      <c r="AC90" s="33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4"/>
      <c r="Z91" s="33"/>
      <c r="AA91" s="34"/>
      <c r="AB91" s="34"/>
      <c r="AC91" s="33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4"/>
      <c r="Z92" s="33"/>
      <c r="AA92" s="34"/>
      <c r="AB92" s="34"/>
      <c r="AC92" s="33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4"/>
      <c r="Z93" s="33"/>
      <c r="AA93" s="34"/>
      <c r="AB93" s="34"/>
      <c r="AC93" s="3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4"/>
      <c r="Z94" s="33"/>
      <c r="AA94" s="34"/>
      <c r="AB94" s="34"/>
      <c r="AC94" s="33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4"/>
      <c r="Z95" s="33"/>
      <c r="AA95" s="34"/>
      <c r="AB95" s="34"/>
      <c r="AC95" s="33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4"/>
      <c r="Z96" s="33"/>
      <c r="AA96" s="34"/>
      <c r="AB96" s="34"/>
      <c r="AC96" s="33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4"/>
      <c r="Z97" s="33"/>
      <c r="AA97" s="34"/>
      <c r="AB97" s="34"/>
      <c r="AC97" s="33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4"/>
      <c r="Z98" s="33"/>
      <c r="AA98" s="34"/>
      <c r="AB98" s="34"/>
      <c r="AC98" s="33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4"/>
      <c r="Z99" s="33"/>
      <c r="AA99" s="34"/>
      <c r="AB99" s="34"/>
      <c r="AC99" s="33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4"/>
      <c r="Z100" s="33"/>
      <c r="AA100" s="34"/>
      <c r="AB100" s="34"/>
      <c r="AC100" s="33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4"/>
      <c r="Z101" s="33"/>
      <c r="AA101" s="34"/>
      <c r="AB101" s="34"/>
      <c r="AC101" s="33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4"/>
      <c r="Z102" s="33"/>
      <c r="AA102" s="34"/>
      <c r="AB102" s="34"/>
      <c r="AC102" s="33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4"/>
      <c r="Z103" s="33"/>
      <c r="AA103" s="34"/>
      <c r="AB103" s="34"/>
      <c r="AC103" s="3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4"/>
      <c r="Z104" s="33"/>
      <c r="AA104" s="34"/>
      <c r="AB104" s="34"/>
      <c r="AC104" s="33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4"/>
      <c r="Z105" s="33"/>
      <c r="AA105" s="34"/>
      <c r="AB105" s="34"/>
      <c r="AC105" s="33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4"/>
      <c r="Z106" s="33"/>
      <c r="AA106" s="34"/>
      <c r="AB106" s="34"/>
      <c r="AC106" s="33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4"/>
      <c r="Z107" s="33"/>
      <c r="AA107" s="34"/>
      <c r="AB107" s="34"/>
      <c r="AC107" s="33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4"/>
      <c r="Z108" s="33"/>
      <c r="AA108" s="34"/>
      <c r="AB108" s="34"/>
      <c r="AC108" s="33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4"/>
      <c r="Z109" s="33"/>
      <c r="AA109" s="34"/>
      <c r="AB109" s="34"/>
      <c r="AC109" s="33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4"/>
      <c r="Z110" s="33"/>
      <c r="AA110" s="34"/>
      <c r="AB110" s="34"/>
      <c r="AC110" s="33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4"/>
      <c r="Z111" s="33"/>
      <c r="AA111" s="34"/>
      <c r="AB111" s="34"/>
      <c r="AC111" s="33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4"/>
      <c r="Z112" s="33"/>
      <c r="AA112" s="34"/>
      <c r="AB112" s="34"/>
      <c r="AC112" s="33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4"/>
      <c r="Z113" s="33"/>
      <c r="AA113" s="34"/>
      <c r="AB113" s="34"/>
      <c r="AC113" s="3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4"/>
      <c r="Z114" s="33"/>
      <c r="AA114" s="34"/>
      <c r="AB114" s="34"/>
      <c r="AC114" s="33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4"/>
      <c r="Z115" s="33"/>
      <c r="AA115" s="34"/>
      <c r="AB115" s="34"/>
      <c r="AC115" s="33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4"/>
      <c r="Z116" s="33"/>
      <c r="AA116" s="34"/>
      <c r="AB116" s="34"/>
      <c r="AC116" s="33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4"/>
      <c r="Z117" s="33"/>
      <c r="AA117" s="34"/>
      <c r="AB117" s="34"/>
      <c r="AC117" s="33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4"/>
      <c r="Z118" s="33"/>
      <c r="AA118" s="34"/>
      <c r="AB118" s="34"/>
      <c r="AC118" s="33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4"/>
      <c r="Z119" s="33"/>
      <c r="AA119" s="34"/>
      <c r="AB119" s="34"/>
      <c r="AC119" s="33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4"/>
      <c r="Z120" s="33"/>
      <c r="AA120" s="34"/>
      <c r="AB120" s="34"/>
      <c r="AC120" s="33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4"/>
      <c r="Z121" s="33"/>
      <c r="AA121" s="34"/>
      <c r="AB121" s="34"/>
      <c r="AC121" s="33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4"/>
      <c r="Z122" s="33"/>
      <c r="AA122" s="34"/>
      <c r="AB122" s="34"/>
      <c r="AC122" s="33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4"/>
      <c r="Z123" s="33"/>
      <c r="AA123" s="34"/>
      <c r="AB123" s="34"/>
      <c r="AC123" s="3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4"/>
      <c r="Z124" s="33"/>
      <c r="AA124" s="34"/>
      <c r="AB124" s="34"/>
      <c r="AC124" s="33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4"/>
      <c r="Z125" s="33"/>
      <c r="AA125" s="34"/>
      <c r="AB125" s="34"/>
      <c r="AC125" s="33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4"/>
      <c r="Z126" s="33"/>
      <c r="AA126" s="34"/>
      <c r="AB126" s="34"/>
      <c r="AC126" s="33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4"/>
      <c r="Z127" s="33"/>
      <c r="AA127" s="34"/>
      <c r="AB127" s="34"/>
      <c r="AC127" s="33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4"/>
      <c r="Z128" s="33"/>
      <c r="AA128" s="34"/>
      <c r="AB128" s="34"/>
      <c r="AC128" s="33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4"/>
      <c r="Z129" s="33"/>
      <c r="AA129" s="34"/>
      <c r="AB129" s="34"/>
      <c r="AC129" s="33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4"/>
      <c r="Z130" s="33"/>
      <c r="AA130" s="34"/>
      <c r="AB130" s="34"/>
      <c r="AC130" s="33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4"/>
      <c r="Z131" s="33"/>
      <c r="AA131" s="34"/>
      <c r="AB131" s="34"/>
      <c r="AC131" s="33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4"/>
      <c r="Z132" s="33"/>
      <c r="AA132" s="34"/>
      <c r="AB132" s="34"/>
      <c r="AC132" s="33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4"/>
      <c r="Z133" s="33"/>
      <c r="AA133" s="34"/>
      <c r="AB133" s="34"/>
      <c r="AC133" s="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4"/>
      <c r="Z134" s="33"/>
      <c r="AA134" s="34"/>
      <c r="AB134" s="34"/>
      <c r="AC134" s="33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4"/>
      <c r="Z135" s="33"/>
      <c r="AA135" s="34"/>
      <c r="AB135" s="34"/>
      <c r="AC135" s="33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4"/>
      <c r="Z136" s="33"/>
      <c r="AA136" s="34"/>
      <c r="AB136" s="34"/>
      <c r="AC136" s="33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4"/>
      <c r="Z137" s="33"/>
      <c r="AA137" s="34"/>
      <c r="AB137" s="34"/>
      <c r="AC137" s="33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4"/>
      <c r="Z138" s="33"/>
      <c r="AA138" s="34"/>
      <c r="AB138" s="34"/>
      <c r="AC138" s="33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4"/>
      <c r="Z139" s="33"/>
      <c r="AA139" s="34"/>
      <c r="AB139" s="34"/>
      <c r="AC139" s="33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4"/>
      <c r="Z140" s="33"/>
      <c r="AA140" s="34"/>
      <c r="AB140" s="34"/>
      <c r="AC140" s="33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4"/>
      <c r="Z141" s="33"/>
      <c r="AA141" s="34"/>
      <c r="AB141" s="34"/>
      <c r="AC141" s="33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4"/>
      <c r="Z142" s="33"/>
      <c r="AA142" s="34"/>
      <c r="AB142" s="34"/>
      <c r="AC142" s="33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4"/>
      <c r="Z143" s="33"/>
      <c r="AA143" s="34"/>
      <c r="AB143" s="34"/>
      <c r="AC143" s="3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4"/>
      <c r="Z144" s="33"/>
      <c r="AA144" s="34"/>
      <c r="AB144" s="34"/>
      <c r="AC144" s="33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4"/>
      <c r="Z145" s="33"/>
      <c r="AA145" s="34"/>
      <c r="AB145" s="34"/>
      <c r="AC145" s="33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4"/>
      <c r="Z146" s="33"/>
      <c r="AA146" s="34"/>
      <c r="AB146" s="34"/>
      <c r="AC146" s="33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4"/>
      <c r="Z147" s="33"/>
      <c r="AA147" s="34"/>
      <c r="AB147" s="34"/>
      <c r="AC147" s="33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4"/>
      <c r="Z148" s="33"/>
      <c r="AA148" s="34"/>
      <c r="AB148" s="34"/>
      <c r="AC148" s="33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4"/>
      <c r="Z149" s="33"/>
      <c r="AA149" s="34"/>
      <c r="AB149" s="34"/>
      <c r="AC149" s="33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4"/>
      <c r="Z150" s="33"/>
      <c r="AA150" s="34"/>
      <c r="AB150" s="34"/>
      <c r="AC150" s="33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4"/>
      <c r="Z151" s="33"/>
      <c r="AA151" s="34"/>
      <c r="AB151" s="34"/>
      <c r="AC151" s="33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4"/>
      <c r="Z152" s="33"/>
      <c r="AA152" s="34"/>
      <c r="AB152" s="34"/>
      <c r="AC152" s="33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4"/>
      <c r="Z153" s="33"/>
      <c r="AA153" s="34"/>
      <c r="AB153" s="34"/>
      <c r="AC153" s="3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4"/>
      <c r="Z154" s="33"/>
      <c r="AA154" s="34"/>
      <c r="AB154" s="34"/>
      <c r="AC154" s="33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4"/>
      <c r="Z155" s="33"/>
      <c r="AA155" s="34"/>
      <c r="AB155" s="34"/>
      <c r="AC155" s="33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4"/>
      <c r="Z156" s="33"/>
      <c r="AA156" s="34"/>
      <c r="AB156" s="34"/>
      <c r="AC156" s="33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4"/>
      <c r="Z157" s="33"/>
      <c r="AA157" s="34"/>
      <c r="AB157" s="34"/>
      <c r="AC157" s="33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4"/>
      <c r="Z158" s="33"/>
      <c r="AA158" s="34"/>
      <c r="AB158" s="34"/>
      <c r="AC158" s="33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4"/>
      <c r="Z159" s="33"/>
      <c r="AA159" s="34"/>
      <c r="AB159" s="34"/>
      <c r="AC159" s="33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4"/>
      <c r="Z160" s="33"/>
      <c r="AA160" s="34"/>
      <c r="AB160" s="34"/>
      <c r="AC160" s="33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4"/>
      <c r="Z161" s="33"/>
      <c r="AA161" s="34"/>
      <c r="AB161" s="34"/>
      <c r="AC161" s="33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4"/>
      <c r="Z162" s="33"/>
      <c r="AA162" s="34"/>
      <c r="AB162" s="34"/>
      <c r="AC162" s="33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4"/>
      <c r="Z163" s="33"/>
      <c r="AA163" s="34"/>
      <c r="AB163" s="34"/>
      <c r="AC163" s="3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4"/>
      <c r="Z164" s="33"/>
      <c r="AA164" s="34"/>
      <c r="AB164" s="34"/>
      <c r="AC164" s="33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4"/>
      <c r="Z165" s="33"/>
      <c r="AA165" s="34"/>
      <c r="AB165" s="34"/>
      <c r="AC165" s="33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4"/>
      <c r="Z166" s="33"/>
      <c r="AA166" s="34"/>
      <c r="AB166" s="34"/>
      <c r="AC166" s="33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4"/>
      <c r="Z167" s="33"/>
      <c r="AA167" s="34"/>
      <c r="AB167" s="34"/>
      <c r="AC167" s="33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4"/>
      <c r="Z168" s="33"/>
      <c r="AA168" s="34"/>
      <c r="AB168" s="34"/>
      <c r="AC168" s="33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4"/>
      <c r="Z169" s="33"/>
      <c r="AA169" s="34"/>
      <c r="AB169" s="34"/>
      <c r="AC169" s="33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4"/>
      <c r="Z170" s="33"/>
      <c r="AA170" s="34"/>
      <c r="AB170" s="34"/>
      <c r="AC170" s="33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4"/>
      <c r="Z171" s="33"/>
      <c r="AA171" s="34"/>
      <c r="AB171" s="34"/>
      <c r="AC171" s="33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4"/>
      <c r="Z172" s="33"/>
      <c r="AA172" s="34"/>
      <c r="AB172" s="34"/>
      <c r="AC172" s="33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4"/>
      <c r="Z173" s="33"/>
      <c r="AA173" s="34"/>
      <c r="AB173" s="34"/>
      <c r="AC173" s="3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4"/>
      <c r="Z174" s="33"/>
      <c r="AA174" s="34"/>
      <c r="AB174" s="34"/>
      <c r="AC174" s="33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4"/>
      <c r="Z175" s="33"/>
      <c r="AA175" s="34"/>
      <c r="AB175" s="34"/>
      <c r="AC175" s="33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4"/>
      <c r="Z176" s="33"/>
      <c r="AA176" s="34"/>
      <c r="AB176" s="34"/>
      <c r="AC176" s="33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4"/>
      <c r="Z177" s="33"/>
      <c r="AA177" s="34"/>
      <c r="AB177" s="34"/>
      <c r="AC177" s="33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4"/>
      <c r="Z178" s="33"/>
      <c r="AA178" s="34"/>
      <c r="AB178" s="34"/>
      <c r="AC178" s="33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4"/>
      <c r="Z179" s="33"/>
      <c r="AA179" s="34"/>
      <c r="AB179" s="34"/>
      <c r="AC179" s="33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4"/>
      <c r="Z180" s="33"/>
      <c r="AA180" s="34"/>
      <c r="AB180" s="34"/>
      <c r="AC180" s="33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4"/>
      <c r="Z181" s="33"/>
      <c r="AA181" s="34"/>
      <c r="AB181" s="34"/>
      <c r="AC181" s="33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4"/>
      <c r="Z182" s="33"/>
      <c r="AA182" s="34"/>
      <c r="AB182" s="34"/>
      <c r="AC182" s="33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4"/>
      <c r="Z183" s="33"/>
      <c r="AA183" s="34"/>
      <c r="AB183" s="34"/>
      <c r="AC183" s="3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4"/>
      <c r="Z184" s="33"/>
      <c r="AA184" s="34"/>
      <c r="AB184" s="34"/>
      <c r="AC184" s="33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4"/>
      <c r="Z185" s="33"/>
      <c r="AA185" s="34"/>
      <c r="AB185" s="34"/>
      <c r="AC185" s="33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4"/>
      <c r="Z186" s="33"/>
      <c r="AA186" s="34"/>
      <c r="AB186" s="34"/>
      <c r="AC186" s="33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4"/>
      <c r="Z187" s="33"/>
      <c r="AA187" s="34"/>
      <c r="AB187" s="34"/>
      <c r="AC187" s="33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4"/>
      <c r="Z188" s="33"/>
      <c r="AA188" s="34"/>
      <c r="AB188" s="34"/>
      <c r="AC188" s="33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4"/>
      <c r="Z189" s="33"/>
      <c r="AA189" s="34"/>
      <c r="AB189" s="34"/>
      <c r="AC189" s="33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4"/>
      <c r="Z190" s="33"/>
      <c r="AA190" s="34"/>
      <c r="AB190" s="34"/>
      <c r="AC190" s="33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4"/>
      <c r="Z191" s="33"/>
      <c r="AA191" s="34"/>
      <c r="AB191" s="34"/>
      <c r="AC191" s="33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4"/>
      <c r="Z192" s="33"/>
      <c r="AA192" s="34"/>
      <c r="AB192" s="34"/>
      <c r="AC192" s="33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4"/>
      <c r="Z193" s="33"/>
      <c r="AA193" s="34"/>
      <c r="AB193" s="34"/>
      <c r="AC193" s="3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4"/>
      <c r="Z194" s="33"/>
      <c r="AA194" s="34"/>
      <c r="AB194" s="34"/>
      <c r="AC194" s="33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4"/>
      <c r="Z195" s="33"/>
      <c r="AA195" s="34"/>
      <c r="AB195" s="34"/>
      <c r="AC195" s="33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4"/>
      <c r="Z196" s="33"/>
      <c r="AA196" s="34"/>
      <c r="AB196" s="34"/>
      <c r="AC196" s="33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4"/>
      <c r="Z197" s="33"/>
      <c r="AA197" s="34"/>
      <c r="AB197" s="34"/>
      <c r="AC197" s="33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4"/>
      <c r="Z198" s="33"/>
      <c r="AA198" s="34"/>
      <c r="AB198" s="34"/>
      <c r="AC198" s="33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4"/>
      <c r="Z199" s="33"/>
      <c r="AA199" s="34"/>
      <c r="AB199" s="34"/>
      <c r="AC199" s="33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4"/>
      <c r="Z200" s="33"/>
      <c r="AA200" s="34"/>
      <c r="AB200" s="34"/>
      <c r="AC200" s="33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4"/>
      <c r="Z201" s="33"/>
      <c r="AA201" s="34"/>
      <c r="AB201" s="34"/>
      <c r="AC201" s="33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4"/>
      <c r="Z202" s="33"/>
      <c r="AA202" s="34"/>
      <c r="AB202" s="34"/>
      <c r="AC202" s="33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4"/>
      <c r="Z203" s="33"/>
      <c r="AA203" s="34"/>
      <c r="AB203" s="34"/>
      <c r="AC203" s="3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4"/>
      <c r="Z204" s="33"/>
      <c r="AA204" s="34"/>
      <c r="AB204" s="34"/>
      <c r="AC204" s="33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4"/>
      <c r="Z205" s="33"/>
      <c r="AA205" s="34"/>
      <c r="AB205" s="34"/>
      <c r="AC205" s="33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4"/>
      <c r="Z206" s="33"/>
      <c r="AA206" s="34"/>
      <c r="AB206" s="34"/>
      <c r="AC206" s="33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4"/>
      <c r="Z207" s="33"/>
      <c r="AA207" s="34"/>
      <c r="AB207" s="34"/>
      <c r="AC207" s="33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4"/>
      <c r="Z208" s="33"/>
      <c r="AA208" s="34"/>
      <c r="AB208" s="34"/>
      <c r="AC208" s="33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4"/>
      <c r="Z209" s="33"/>
      <c r="AA209" s="34"/>
      <c r="AB209" s="34"/>
      <c r="AC209" s="33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4"/>
      <c r="Z210" s="33"/>
      <c r="AA210" s="34"/>
      <c r="AB210" s="34"/>
      <c r="AC210" s="33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4"/>
      <c r="Z211" s="33"/>
      <c r="AA211" s="34"/>
      <c r="AB211" s="34"/>
      <c r="AC211" s="33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4"/>
      <c r="Z212" s="33"/>
      <c r="AA212" s="34"/>
      <c r="AB212" s="34"/>
      <c r="AC212" s="33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4"/>
      <c r="Z213" s="33"/>
      <c r="AA213" s="34"/>
      <c r="AB213" s="34"/>
      <c r="AC213" s="3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4"/>
      <c r="Z214" s="33"/>
      <c r="AA214" s="34"/>
      <c r="AB214" s="34"/>
      <c r="AC214" s="33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4"/>
      <c r="Z215" s="33"/>
      <c r="AA215" s="34"/>
      <c r="AB215" s="34"/>
      <c r="AC215" s="33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4"/>
      <c r="Z216" s="33"/>
      <c r="AA216" s="34"/>
      <c r="AB216" s="34"/>
      <c r="AC216" s="33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4"/>
      <c r="Z217" s="33"/>
      <c r="AA217" s="34"/>
      <c r="AB217" s="34"/>
      <c r="AC217" s="33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4"/>
      <c r="Z218" s="33"/>
      <c r="AA218" s="34"/>
      <c r="AB218" s="34"/>
      <c r="AC218" s="33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4"/>
      <c r="Z219" s="33"/>
      <c r="AA219" s="34"/>
      <c r="AB219" s="34"/>
      <c r="AC219" s="33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4"/>
      <c r="Z220" s="33"/>
      <c r="AA220" s="34"/>
      <c r="AB220" s="34"/>
      <c r="AC220" s="33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4"/>
      <c r="Z221" s="33"/>
      <c r="AA221" s="34"/>
      <c r="AB221" s="34"/>
      <c r="AC221" s="33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4"/>
      <c r="Z222" s="33"/>
      <c r="AA222" s="34"/>
      <c r="AB222" s="34"/>
      <c r="AC222" s="33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4"/>
      <c r="Z223" s="33"/>
      <c r="AA223" s="34"/>
      <c r="AB223" s="34"/>
      <c r="AC223" s="3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4"/>
      <c r="Z224" s="33"/>
      <c r="AA224" s="34"/>
      <c r="AB224" s="34"/>
      <c r="AC224" s="33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4"/>
      <c r="Z225" s="33"/>
      <c r="AA225" s="34"/>
      <c r="AB225" s="34"/>
      <c r="AC225" s="33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4"/>
      <c r="Z226" s="33"/>
      <c r="AA226" s="34"/>
      <c r="AB226" s="34"/>
      <c r="AC226" s="33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4"/>
      <c r="Z227" s="33"/>
      <c r="AA227" s="34"/>
      <c r="AB227" s="34"/>
      <c r="AC227" s="33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4"/>
      <c r="Z228" s="33"/>
      <c r="AA228" s="34"/>
      <c r="AB228" s="34"/>
      <c r="AC228" s="33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4"/>
      <c r="Z229" s="33"/>
      <c r="AA229" s="34"/>
      <c r="AB229" s="34"/>
      <c r="AC229" s="33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4"/>
      <c r="Z230" s="33"/>
      <c r="AA230" s="34"/>
      <c r="AB230" s="34"/>
      <c r="AC230" s="33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4"/>
      <c r="Z231" s="33"/>
      <c r="AA231" s="34"/>
      <c r="AB231" s="34"/>
      <c r="AC231" s="33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4"/>
      <c r="Z232" s="33"/>
      <c r="AA232" s="34"/>
      <c r="AB232" s="34"/>
      <c r="AC232" s="33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4"/>
      <c r="Z233" s="33"/>
      <c r="AA233" s="34"/>
      <c r="AB233" s="34"/>
      <c r="AC233" s="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4"/>
      <c r="Z234" s="33"/>
      <c r="AA234" s="34"/>
      <c r="AB234" s="34"/>
      <c r="AC234" s="33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4"/>
      <c r="Z235" s="33"/>
      <c r="AA235" s="34"/>
      <c r="AB235" s="34"/>
      <c r="AC235" s="33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4"/>
      <c r="Z236" s="33"/>
      <c r="AA236" s="34"/>
      <c r="AB236" s="34"/>
      <c r="AC236" s="33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4"/>
      <c r="Z237" s="33"/>
      <c r="AA237" s="34"/>
      <c r="AB237" s="34"/>
      <c r="AC237" s="33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4"/>
      <c r="Z238" s="33"/>
      <c r="AA238" s="34"/>
      <c r="AB238" s="34"/>
      <c r="AC238" s="33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4"/>
      <c r="Z239" s="33"/>
      <c r="AA239" s="34"/>
      <c r="AB239" s="34"/>
      <c r="AC239" s="33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4"/>
      <c r="Z240" s="33"/>
      <c r="AA240" s="34"/>
      <c r="AB240" s="34"/>
      <c r="AC240" s="33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4"/>
      <c r="Z241" s="33"/>
      <c r="AA241" s="34"/>
      <c r="AB241" s="34"/>
      <c r="AC241" s="33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4"/>
      <c r="Z242" s="33"/>
      <c r="AA242" s="34"/>
      <c r="AB242" s="34"/>
      <c r="AC242" s="33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4"/>
      <c r="Z243" s="33"/>
      <c r="AA243" s="34"/>
      <c r="AB243" s="34"/>
      <c r="AC243" s="3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4"/>
      <c r="Z244" s="33"/>
      <c r="AA244" s="34"/>
      <c r="AB244" s="34"/>
      <c r="AC244" s="33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4"/>
      <c r="Z245" s="33"/>
      <c r="AA245" s="34"/>
      <c r="AB245" s="34"/>
      <c r="AC245" s="33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4"/>
      <c r="Z246" s="33"/>
      <c r="AA246" s="34"/>
      <c r="AB246" s="34"/>
      <c r="AC246" s="33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4"/>
      <c r="Z247" s="33"/>
      <c r="AA247" s="34"/>
      <c r="AB247" s="34"/>
      <c r="AC247" s="33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4"/>
      <c r="Z248" s="33"/>
      <c r="AA248" s="34"/>
      <c r="AB248" s="34"/>
      <c r="AC248" s="33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4"/>
      <c r="Z249" s="33"/>
      <c r="AA249" s="34"/>
      <c r="AB249" s="34"/>
      <c r="AC249" s="33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4"/>
      <c r="Z250" s="33"/>
      <c r="AA250" s="34"/>
      <c r="AB250" s="34"/>
      <c r="AC250" s="33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4"/>
      <c r="Z251" s="33"/>
      <c r="AA251" s="34"/>
      <c r="AB251" s="34"/>
      <c r="AC251" s="33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4"/>
      <c r="Z252" s="33"/>
      <c r="AA252" s="34"/>
      <c r="AB252" s="34"/>
      <c r="AC252" s="33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4"/>
      <c r="Z253" s="33"/>
      <c r="AA253" s="34"/>
      <c r="AB253" s="34"/>
      <c r="AC253" s="3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4"/>
      <c r="Z254" s="33"/>
      <c r="AA254" s="34"/>
      <c r="AB254" s="34"/>
      <c r="AC254" s="33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4"/>
      <c r="Z255" s="33"/>
      <c r="AA255" s="34"/>
      <c r="AB255" s="34"/>
      <c r="AC255" s="33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4"/>
      <c r="Z256" s="33"/>
      <c r="AA256" s="34"/>
      <c r="AB256" s="34"/>
      <c r="AC256" s="33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4"/>
      <c r="Z257" s="33"/>
      <c r="AA257" s="34"/>
      <c r="AB257" s="34"/>
      <c r="AC257" s="33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4"/>
      <c r="Z258" s="33"/>
      <c r="AA258" s="34"/>
      <c r="AB258" s="34"/>
      <c r="AC258" s="33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4"/>
      <c r="Z259" s="33"/>
      <c r="AA259" s="34"/>
      <c r="AB259" s="34"/>
      <c r="AC259" s="33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4"/>
      <c r="Z260" s="33"/>
      <c r="AA260" s="34"/>
      <c r="AB260" s="34"/>
      <c r="AC260" s="33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4"/>
      <c r="Z261" s="33"/>
      <c r="AA261" s="34"/>
      <c r="AB261" s="34"/>
      <c r="AC261" s="33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4"/>
      <c r="Z262" s="33"/>
      <c r="AA262" s="34"/>
      <c r="AB262" s="34"/>
      <c r="AC262" s="33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4"/>
      <c r="Z263" s="33"/>
      <c r="AA263" s="34"/>
      <c r="AB263" s="34"/>
      <c r="AC263" s="3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4"/>
      <c r="Z264" s="33"/>
      <c r="AA264" s="34"/>
      <c r="AB264" s="34"/>
      <c r="AC264" s="33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4"/>
      <c r="Z265" s="33"/>
      <c r="AA265" s="34"/>
      <c r="AB265" s="34"/>
      <c r="AC265" s="33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4"/>
      <c r="Z266" s="33"/>
      <c r="AA266" s="34"/>
      <c r="AB266" s="34"/>
      <c r="AC266" s="33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4"/>
      <c r="Z267" s="33"/>
      <c r="AA267" s="34"/>
      <c r="AB267" s="34"/>
      <c r="AC267" s="33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4"/>
      <c r="Z268" s="33"/>
      <c r="AA268" s="34"/>
      <c r="AB268" s="34"/>
      <c r="AC268" s="33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4"/>
      <c r="Z269" s="33"/>
      <c r="AA269" s="34"/>
      <c r="AB269" s="34"/>
      <c r="AC269" s="33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4"/>
      <c r="Z270" s="33"/>
      <c r="AA270" s="34"/>
      <c r="AB270" s="34"/>
      <c r="AC270" s="33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4"/>
      <c r="Z271" s="33"/>
      <c r="AA271" s="34"/>
      <c r="AB271" s="34"/>
      <c r="AC271" s="33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4"/>
      <c r="Z272" s="33"/>
      <c r="AA272" s="34"/>
      <c r="AB272" s="34"/>
      <c r="AC272" s="33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4"/>
      <c r="Z273" s="33"/>
      <c r="AA273" s="34"/>
      <c r="AB273" s="34"/>
      <c r="AC273" s="3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4"/>
      <c r="Z274" s="33"/>
      <c r="AA274" s="34"/>
      <c r="AB274" s="34"/>
      <c r="AC274" s="33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4"/>
      <c r="Z275" s="33"/>
      <c r="AA275" s="34"/>
      <c r="AB275" s="34"/>
      <c r="AC275" s="33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4"/>
      <c r="Z276" s="33"/>
      <c r="AA276" s="34"/>
      <c r="AB276" s="34"/>
      <c r="AC276" s="33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4"/>
      <c r="Z277" s="33"/>
      <c r="AA277" s="34"/>
      <c r="AB277" s="34"/>
      <c r="AC277" s="33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4"/>
      <c r="Z278" s="33"/>
      <c r="AA278" s="34"/>
      <c r="AB278" s="34"/>
      <c r="AC278" s="33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4"/>
      <c r="Z279" s="33"/>
      <c r="AA279" s="34"/>
      <c r="AB279" s="34"/>
      <c r="AC279" s="33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4"/>
      <c r="Z280" s="33"/>
      <c r="AA280" s="34"/>
      <c r="AB280" s="34"/>
      <c r="AC280" s="33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4"/>
      <c r="Z281" s="33"/>
      <c r="AA281" s="34"/>
      <c r="AB281" s="34"/>
      <c r="AC281" s="33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4"/>
      <c r="Z282" s="33"/>
      <c r="AA282" s="34"/>
      <c r="AB282" s="34"/>
      <c r="AC282" s="33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4"/>
      <c r="Z283" s="33"/>
      <c r="AA283" s="34"/>
      <c r="AB283" s="34"/>
      <c r="AC283" s="3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4"/>
      <c r="Z284" s="33"/>
      <c r="AA284" s="34"/>
      <c r="AB284" s="34"/>
      <c r="AC284" s="33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4"/>
      <c r="Z285" s="33"/>
      <c r="AA285" s="34"/>
      <c r="AB285" s="34"/>
      <c r="AC285" s="33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4"/>
      <c r="Z286" s="33"/>
      <c r="AA286" s="34"/>
      <c r="AB286" s="34"/>
      <c r="AC286" s="33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4"/>
      <c r="Z287" s="33"/>
      <c r="AA287" s="34"/>
      <c r="AB287" s="34"/>
      <c r="AC287" s="33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4"/>
      <c r="Z288" s="33"/>
      <c r="AA288" s="34"/>
      <c r="AB288" s="34"/>
      <c r="AC288" s="33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4"/>
      <c r="Z289" s="33"/>
      <c r="AA289" s="34"/>
      <c r="AB289" s="34"/>
      <c r="AC289" s="33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4"/>
      <c r="Z290" s="33"/>
      <c r="AA290" s="34"/>
      <c r="AB290" s="34"/>
      <c r="AC290" s="33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4"/>
      <c r="Z291" s="33"/>
      <c r="AA291" s="34"/>
      <c r="AB291" s="34"/>
      <c r="AC291" s="33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4"/>
      <c r="Z292" s="33"/>
      <c r="AA292" s="34"/>
      <c r="AB292" s="34"/>
      <c r="AC292" s="33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4"/>
      <c r="Z293" s="33"/>
      <c r="AA293" s="34"/>
      <c r="AB293" s="34"/>
      <c r="AC293" s="3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4"/>
      <c r="Z294" s="33"/>
      <c r="AA294" s="34"/>
      <c r="AB294" s="34"/>
      <c r="AC294" s="33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4"/>
      <c r="Z295" s="33"/>
      <c r="AA295" s="34"/>
      <c r="AB295" s="34"/>
      <c r="AC295" s="33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4"/>
      <c r="Z296" s="33"/>
      <c r="AA296" s="34"/>
      <c r="AB296" s="34"/>
      <c r="AC296" s="33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4"/>
      <c r="Z297" s="33"/>
      <c r="AA297" s="34"/>
      <c r="AB297" s="34"/>
      <c r="AC297" s="33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4"/>
      <c r="Z298" s="33"/>
      <c r="AA298" s="34"/>
      <c r="AB298" s="34"/>
      <c r="AC298" s="33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4"/>
      <c r="Z299" s="33"/>
      <c r="AA299" s="34"/>
      <c r="AB299" s="34"/>
      <c r="AC299" s="33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4"/>
      <c r="Z300" s="33"/>
      <c r="AA300" s="34"/>
      <c r="AB300" s="34"/>
      <c r="AC300" s="33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4"/>
      <c r="Z301" s="33"/>
      <c r="AA301" s="34"/>
      <c r="AB301" s="34"/>
      <c r="AC301" s="33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4"/>
      <c r="Z302" s="33"/>
      <c r="AA302" s="34"/>
      <c r="AB302" s="34"/>
      <c r="AC302" s="33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4"/>
      <c r="Z303" s="33"/>
      <c r="AA303" s="34"/>
      <c r="AB303" s="34"/>
      <c r="AC303" s="3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4"/>
      <c r="Z304" s="33"/>
      <c r="AA304" s="34"/>
      <c r="AB304" s="34"/>
      <c r="AC304" s="33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4"/>
      <c r="Z305" s="33"/>
      <c r="AA305" s="34"/>
      <c r="AB305" s="34"/>
      <c r="AC305" s="33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4"/>
      <c r="Z306" s="33"/>
      <c r="AA306" s="34"/>
      <c r="AB306" s="34"/>
      <c r="AC306" s="33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4"/>
      <c r="Z307" s="33"/>
      <c r="AA307" s="34"/>
      <c r="AB307" s="34"/>
      <c r="AC307" s="33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4"/>
      <c r="Z308" s="33"/>
      <c r="AA308" s="34"/>
      <c r="AB308" s="34"/>
      <c r="AC308" s="33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4"/>
      <c r="Z309" s="33"/>
      <c r="AA309" s="34"/>
      <c r="AB309" s="34"/>
      <c r="AC309" s="33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4"/>
      <c r="Z310" s="33"/>
      <c r="AA310" s="34"/>
      <c r="AB310" s="34"/>
      <c r="AC310" s="33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4"/>
      <c r="Z311" s="33"/>
      <c r="AA311" s="34"/>
      <c r="AB311" s="34"/>
      <c r="AC311" s="33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4"/>
      <c r="Z312" s="33"/>
      <c r="AA312" s="34"/>
      <c r="AB312" s="34"/>
      <c r="AC312" s="33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4"/>
      <c r="Z313" s="33"/>
      <c r="AA313" s="34"/>
      <c r="AB313" s="34"/>
      <c r="AC313" s="3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4"/>
      <c r="Z314" s="33"/>
      <c r="AA314" s="34"/>
      <c r="AB314" s="34"/>
      <c r="AC314" s="33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4"/>
      <c r="Z315" s="33"/>
      <c r="AA315" s="34"/>
      <c r="AB315" s="34"/>
      <c r="AC315" s="33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4"/>
      <c r="Z316" s="33"/>
      <c r="AA316" s="34"/>
      <c r="AB316" s="34"/>
      <c r="AC316" s="33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4"/>
      <c r="Z317" s="33"/>
      <c r="AA317" s="34"/>
      <c r="AB317" s="34"/>
      <c r="AC317" s="33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4"/>
      <c r="Z318" s="33"/>
      <c r="AA318" s="34"/>
      <c r="AB318" s="34"/>
      <c r="AC318" s="33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4"/>
      <c r="Z319" s="33"/>
      <c r="AA319" s="34"/>
      <c r="AB319" s="34"/>
      <c r="AC319" s="33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4"/>
      <c r="Z320" s="33"/>
      <c r="AA320" s="34"/>
      <c r="AB320" s="34"/>
      <c r="AC320" s="33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4"/>
      <c r="Z321" s="33"/>
      <c r="AA321" s="34"/>
      <c r="AB321" s="34"/>
      <c r="AC321" s="33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4"/>
      <c r="Z322" s="33"/>
      <c r="AA322" s="34"/>
      <c r="AB322" s="34"/>
      <c r="AC322" s="33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4"/>
      <c r="Z323" s="33"/>
      <c r="AA323" s="34"/>
      <c r="AB323" s="34"/>
      <c r="AC323" s="3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4"/>
      <c r="Z324" s="33"/>
      <c r="AA324" s="34"/>
      <c r="AB324" s="34"/>
      <c r="AC324" s="33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4"/>
      <c r="Z325" s="33"/>
      <c r="AA325" s="34"/>
      <c r="AB325" s="34"/>
      <c r="AC325" s="33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4"/>
      <c r="Z326" s="33"/>
      <c r="AA326" s="34"/>
      <c r="AB326" s="34"/>
      <c r="AC326" s="33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4"/>
      <c r="Z327" s="33"/>
      <c r="AA327" s="34"/>
      <c r="AB327" s="34"/>
      <c r="AC327" s="33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4"/>
      <c r="Z328" s="33"/>
      <c r="AA328" s="34"/>
      <c r="AB328" s="34"/>
      <c r="AC328" s="33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4"/>
      <c r="Z329" s="33"/>
      <c r="AA329" s="34"/>
      <c r="AB329" s="34"/>
      <c r="AC329" s="33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4"/>
      <c r="Z330" s="33"/>
      <c r="AA330" s="34"/>
      <c r="AB330" s="34"/>
      <c r="AC330" s="33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4"/>
      <c r="Z331" s="33"/>
      <c r="AA331" s="34"/>
      <c r="AB331" s="34"/>
      <c r="AC331" s="33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4"/>
      <c r="Z332" s="33"/>
      <c r="AA332" s="34"/>
      <c r="AB332" s="34"/>
      <c r="AC332" s="33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4"/>
      <c r="Z333" s="33"/>
      <c r="AA333" s="34"/>
      <c r="AB333" s="34"/>
      <c r="AC333" s="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4"/>
      <c r="Z334" s="33"/>
      <c r="AA334" s="34"/>
      <c r="AB334" s="34"/>
      <c r="AC334" s="33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4"/>
      <c r="Z335" s="33"/>
      <c r="AA335" s="34"/>
      <c r="AB335" s="34"/>
      <c r="AC335" s="33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4"/>
      <c r="Z336" s="33"/>
      <c r="AA336" s="34"/>
      <c r="AB336" s="34"/>
      <c r="AC336" s="33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4"/>
      <c r="Z337" s="33"/>
      <c r="AA337" s="34"/>
      <c r="AB337" s="34"/>
      <c r="AC337" s="33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4"/>
      <c r="Z338" s="33"/>
      <c r="AA338" s="34"/>
      <c r="AB338" s="34"/>
      <c r="AC338" s="33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4"/>
      <c r="Z339" s="33"/>
      <c r="AA339" s="34"/>
      <c r="AB339" s="34"/>
      <c r="AC339" s="33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4"/>
      <c r="Z340" s="33"/>
      <c r="AA340" s="34"/>
      <c r="AB340" s="34"/>
      <c r="AC340" s="33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4"/>
      <c r="Z341" s="33"/>
      <c r="AA341" s="34"/>
      <c r="AB341" s="34"/>
      <c r="AC341" s="33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4"/>
      <c r="Z342" s="33"/>
      <c r="AA342" s="34"/>
      <c r="AB342" s="34"/>
      <c r="AC342" s="33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4"/>
      <c r="Z343" s="33"/>
      <c r="AA343" s="34"/>
      <c r="AB343" s="34"/>
      <c r="AC343" s="3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4"/>
      <c r="Z344" s="33"/>
      <c r="AA344" s="34"/>
      <c r="AB344" s="34"/>
      <c r="AC344" s="33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4"/>
      <c r="Z345" s="33"/>
      <c r="AA345" s="34"/>
      <c r="AB345" s="34"/>
      <c r="AC345" s="33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4"/>
      <c r="Z346" s="33"/>
      <c r="AA346" s="34"/>
      <c r="AB346" s="34"/>
      <c r="AC346" s="33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4"/>
      <c r="Z347" s="33"/>
      <c r="AA347" s="34"/>
      <c r="AB347" s="34"/>
      <c r="AC347" s="33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4"/>
      <c r="Z348" s="33"/>
      <c r="AA348" s="34"/>
      <c r="AB348" s="34"/>
      <c r="AC348" s="33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4"/>
      <c r="Z349" s="33"/>
      <c r="AA349" s="34"/>
      <c r="AB349" s="34"/>
      <c r="AC349" s="33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4"/>
      <c r="Z350" s="33"/>
      <c r="AA350" s="34"/>
      <c r="AB350" s="34"/>
      <c r="AC350" s="33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4"/>
      <c r="Z351" s="33"/>
      <c r="AA351" s="34"/>
      <c r="AB351" s="34"/>
      <c r="AC351" s="33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4"/>
      <c r="Z352" s="33"/>
      <c r="AA352" s="34"/>
      <c r="AB352" s="34"/>
      <c r="AC352" s="33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4"/>
      <c r="Z353" s="33"/>
      <c r="AA353" s="34"/>
      <c r="AB353" s="34"/>
      <c r="AC353" s="3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4"/>
      <c r="Z354" s="33"/>
      <c r="AA354" s="34"/>
      <c r="AB354" s="34"/>
      <c r="AC354" s="33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4"/>
      <c r="Z355" s="33"/>
      <c r="AA355" s="34"/>
      <c r="AB355" s="34"/>
      <c r="AC355" s="33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4"/>
      <c r="Z356" s="33"/>
      <c r="AA356" s="34"/>
      <c r="AB356" s="34"/>
      <c r="AC356" s="33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4"/>
      <c r="Z357" s="33"/>
      <c r="AA357" s="34"/>
      <c r="AB357" s="34"/>
      <c r="AC357" s="33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4"/>
      <c r="Z358" s="33"/>
      <c r="AA358" s="34"/>
      <c r="AB358" s="34"/>
      <c r="AC358" s="33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4"/>
      <c r="Z359" s="33"/>
      <c r="AA359" s="34"/>
      <c r="AB359" s="34"/>
      <c r="AC359" s="33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4"/>
      <c r="Z360" s="33"/>
      <c r="AA360" s="34"/>
      <c r="AB360" s="34"/>
      <c r="AC360" s="33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4"/>
      <c r="Z361" s="33"/>
      <c r="AA361" s="34"/>
      <c r="AB361" s="34"/>
      <c r="AC361" s="33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4"/>
      <c r="Z362" s="33"/>
      <c r="AA362" s="34"/>
      <c r="AB362" s="34"/>
      <c r="AC362" s="33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4"/>
      <c r="Z363" s="33"/>
      <c r="AA363" s="34"/>
      <c r="AB363" s="34"/>
      <c r="AC363" s="3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4"/>
      <c r="Z364" s="33"/>
      <c r="AA364" s="34"/>
      <c r="AB364" s="34"/>
      <c r="AC364" s="33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4"/>
      <c r="Z365" s="33"/>
      <c r="AA365" s="34"/>
      <c r="AB365" s="34"/>
      <c r="AC365" s="33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4"/>
      <c r="Z366" s="33"/>
      <c r="AA366" s="34"/>
      <c r="AB366" s="34"/>
      <c r="AC366" s="33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4"/>
      <c r="Z367" s="33"/>
      <c r="AA367" s="34"/>
      <c r="AB367" s="34"/>
      <c r="AC367" s="33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4"/>
      <c r="Z368" s="33"/>
      <c r="AA368" s="34"/>
      <c r="AB368" s="34"/>
      <c r="AC368" s="33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4"/>
      <c r="Z369" s="33"/>
      <c r="AA369" s="34"/>
      <c r="AB369" s="34"/>
      <c r="AC369" s="33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4"/>
      <c r="Z370" s="33"/>
      <c r="AA370" s="34"/>
      <c r="AB370" s="34"/>
      <c r="AC370" s="33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4"/>
      <c r="Z371" s="33"/>
      <c r="AA371" s="34"/>
      <c r="AB371" s="34"/>
      <c r="AC371" s="33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4"/>
      <c r="Z372" s="33"/>
      <c r="AA372" s="34"/>
      <c r="AB372" s="34"/>
      <c r="AC372" s="33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4"/>
      <c r="Z373" s="33"/>
      <c r="AA373" s="34"/>
      <c r="AB373" s="34"/>
      <c r="AC373" s="3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4"/>
      <c r="Z374" s="33"/>
      <c r="AA374" s="34"/>
      <c r="AB374" s="34"/>
      <c r="AC374" s="33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4"/>
      <c r="Z375" s="33"/>
      <c r="AA375" s="34"/>
      <c r="AB375" s="34"/>
      <c r="AC375" s="33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4"/>
      <c r="Z376" s="33"/>
      <c r="AA376" s="34"/>
      <c r="AB376" s="34"/>
      <c r="AC376" s="33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4"/>
      <c r="Z377" s="33"/>
      <c r="AA377" s="34"/>
      <c r="AB377" s="34"/>
      <c r="AC377" s="33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4"/>
      <c r="Z378" s="33"/>
      <c r="AA378" s="34"/>
      <c r="AB378" s="34"/>
      <c r="AC378" s="33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4"/>
      <c r="Z379" s="33"/>
      <c r="AA379" s="34"/>
      <c r="AB379" s="34"/>
      <c r="AC379" s="33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4"/>
      <c r="Z380" s="33"/>
      <c r="AA380" s="34"/>
      <c r="AB380" s="34"/>
      <c r="AC380" s="33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4"/>
      <c r="Z381" s="33"/>
      <c r="AA381" s="34"/>
      <c r="AB381" s="34"/>
      <c r="AC381" s="33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4"/>
      <c r="Z382" s="33"/>
      <c r="AA382" s="34"/>
      <c r="AB382" s="34"/>
      <c r="AC382" s="33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4"/>
      <c r="Z383" s="33"/>
      <c r="AA383" s="34"/>
      <c r="AB383" s="34"/>
      <c r="AC383" s="3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4"/>
      <c r="Z384" s="33"/>
      <c r="AA384" s="34"/>
      <c r="AB384" s="34"/>
      <c r="AC384" s="33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4"/>
      <c r="Z385" s="33"/>
      <c r="AA385" s="34"/>
      <c r="AB385" s="34"/>
      <c r="AC385" s="33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4"/>
      <c r="Z386" s="33"/>
      <c r="AA386" s="34"/>
      <c r="AB386" s="34"/>
      <c r="AC386" s="33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4"/>
      <c r="Z387" s="33"/>
      <c r="AA387" s="34"/>
      <c r="AB387" s="34"/>
      <c r="AC387" s="33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4"/>
      <c r="Z388" s="33"/>
      <c r="AA388" s="34"/>
      <c r="AB388" s="34"/>
      <c r="AC388" s="33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4"/>
      <c r="Z389" s="33"/>
      <c r="AA389" s="34"/>
      <c r="AB389" s="34"/>
      <c r="AC389" s="33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4"/>
      <c r="Z390" s="33"/>
      <c r="AA390" s="34"/>
      <c r="AB390" s="34"/>
      <c r="AC390" s="33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4"/>
      <c r="Z391" s="33"/>
      <c r="AA391" s="34"/>
      <c r="AB391" s="34"/>
      <c r="AC391" s="33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4"/>
      <c r="Z392" s="33"/>
      <c r="AA392" s="34"/>
      <c r="AB392" s="34"/>
      <c r="AC392" s="33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4"/>
      <c r="Z393" s="33"/>
      <c r="AA393" s="34"/>
      <c r="AB393" s="34"/>
      <c r="AC393" s="3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4"/>
      <c r="Z394" s="33"/>
      <c r="AA394" s="34"/>
      <c r="AB394" s="34"/>
      <c r="AC394" s="33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4"/>
      <c r="Z395" s="33"/>
      <c r="AA395" s="34"/>
      <c r="AB395" s="34"/>
      <c r="AC395" s="33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4"/>
      <c r="Z396" s="33"/>
      <c r="AA396" s="34"/>
      <c r="AB396" s="34"/>
      <c r="AC396" s="33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4"/>
      <c r="Z397" s="33"/>
      <c r="AA397" s="34"/>
      <c r="AB397" s="34"/>
      <c r="AC397" s="33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4"/>
      <c r="Z398" s="33"/>
      <c r="AA398" s="34"/>
      <c r="AB398" s="34"/>
      <c r="AC398" s="33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4"/>
      <c r="Z399" s="33"/>
      <c r="AA399" s="34"/>
      <c r="AB399" s="34"/>
      <c r="AC399" s="33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4"/>
      <c r="Z400" s="33"/>
      <c r="AA400" s="34"/>
      <c r="AB400" s="34"/>
      <c r="AC400" s="33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4"/>
      <c r="Z401" s="33"/>
      <c r="AA401" s="34"/>
      <c r="AB401" s="34"/>
      <c r="AC401" s="33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4"/>
      <c r="Z402" s="33"/>
      <c r="AA402" s="34"/>
      <c r="AB402" s="34"/>
      <c r="AC402" s="33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4"/>
      <c r="Z403" s="33"/>
      <c r="AA403" s="34"/>
      <c r="AB403" s="34"/>
      <c r="AC403" s="3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4"/>
      <c r="Z404" s="33"/>
      <c r="AA404" s="34"/>
      <c r="AB404" s="34"/>
      <c r="AC404" s="33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4"/>
      <c r="Z405" s="33"/>
      <c r="AA405" s="34"/>
      <c r="AB405" s="34"/>
      <c r="AC405" s="33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4"/>
      <c r="Z406" s="33"/>
      <c r="AA406" s="34"/>
      <c r="AB406" s="34"/>
      <c r="AC406" s="33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4"/>
      <c r="Z407" s="33"/>
      <c r="AA407" s="34"/>
      <c r="AB407" s="34"/>
      <c r="AC407" s="33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4"/>
      <c r="Z408" s="33"/>
      <c r="AA408" s="34"/>
      <c r="AB408" s="34"/>
      <c r="AC408" s="33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4"/>
      <c r="Z409" s="33"/>
      <c r="AA409" s="34"/>
      <c r="AB409" s="34"/>
      <c r="AC409" s="33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4"/>
      <c r="Z410" s="33"/>
      <c r="AA410" s="34"/>
      <c r="AB410" s="34"/>
      <c r="AC410" s="33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4"/>
      <c r="Z411" s="33"/>
      <c r="AA411" s="34"/>
      <c r="AB411" s="34"/>
      <c r="AC411" s="33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4"/>
      <c r="Z412" s="33"/>
      <c r="AA412" s="34"/>
      <c r="AB412" s="34"/>
      <c r="AC412" s="33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4"/>
      <c r="Z413" s="33"/>
      <c r="AA413" s="34"/>
      <c r="AB413" s="34"/>
      <c r="AC413" s="3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4"/>
      <c r="Z414" s="33"/>
      <c r="AA414" s="34"/>
      <c r="AB414" s="34"/>
      <c r="AC414" s="33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4"/>
      <c r="Z415" s="33"/>
      <c r="AA415" s="34"/>
      <c r="AB415" s="34"/>
      <c r="AC415" s="33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4"/>
      <c r="Z416" s="33"/>
      <c r="AA416" s="34"/>
      <c r="AB416" s="34"/>
      <c r="AC416" s="33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4"/>
      <c r="Z417" s="33"/>
      <c r="AA417" s="34"/>
      <c r="AB417" s="34"/>
      <c r="AC417" s="33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4"/>
      <c r="Z418" s="33"/>
      <c r="AA418" s="34"/>
      <c r="AB418" s="34"/>
      <c r="AC418" s="33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4"/>
      <c r="Z419" s="33"/>
      <c r="AA419" s="34"/>
      <c r="AB419" s="34"/>
      <c r="AC419" s="33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4"/>
      <c r="Z420" s="33"/>
      <c r="AA420" s="34"/>
      <c r="AB420" s="34"/>
      <c r="AC420" s="33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4"/>
      <c r="Z421" s="33"/>
      <c r="AA421" s="34"/>
      <c r="AB421" s="34"/>
      <c r="AC421" s="33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6:29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4"/>
      <c r="Z422" s="33"/>
      <c r="AA422" s="34"/>
      <c r="AB422" s="34"/>
      <c r="AC422" s="33"/>
    </row>
    <row r="423" spans="6:29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4"/>
      <c r="Z423" s="33"/>
      <c r="AA423" s="34"/>
      <c r="AB423" s="34"/>
      <c r="AC423" s="33"/>
    </row>
    <row r="424" spans="6:29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4"/>
      <c r="Z424" s="33"/>
      <c r="AA424" s="34"/>
      <c r="AB424" s="34"/>
      <c r="AC424" s="33"/>
    </row>
    <row r="425" spans="6:29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4"/>
      <c r="Z425" s="33"/>
      <c r="AA425" s="34"/>
      <c r="AB425" s="34"/>
      <c r="AC425" s="33"/>
    </row>
    <row r="426" spans="6:29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4"/>
      <c r="Z426" s="33"/>
      <c r="AA426" s="34"/>
      <c r="AB426" s="34"/>
      <c r="AC426" s="33"/>
    </row>
    <row r="427" spans="6:29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4"/>
      <c r="Z427" s="33"/>
      <c r="AA427" s="34"/>
      <c r="AB427" s="34"/>
      <c r="AC427" s="33"/>
    </row>
    <row r="428" spans="6:29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4"/>
      <c r="Z428" s="33"/>
      <c r="AA428" s="34"/>
      <c r="AB428" s="34"/>
      <c r="AC428" s="33"/>
    </row>
    <row r="429" spans="6:29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4"/>
      <c r="Z429" s="33"/>
      <c r="AA429" s="34"/>
      <c r="AB429" s="34"/>
      <c r="AC429" s="33"/>
    </row>
    <row r="430" spans="6:29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4"/>
      <c r="Z430" s="33"/>
      <c r="AA430" s="34"/>
      <c r="AB430" s="34"/>
      <c r="AC430" s="33"/>
    </row>
    <row r="431" spans="6:29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4"/>
      <c r="Z431" s="33"/>
      <c r="AA431" s="34"/>
      <c r="AB431" s="34"/>
      <c r="AC431" s="33"/>
    </row>
    <row r="432" spans="6:29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4"/>
      <c r="Z432" s="33"/>
      <c r="AA432" s="34"/>
      <c r="AB432" s="34"/>
      <c r="AC432" s="33"/>
    </row>
    <row r="433" spans="6:29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4"/>
      <c r="Z433" s="33"/>
      <c r="AA433" s="34"/>
      <c r="AB433" s="34"/>
      <c r="AC433" s="33"/>
    </row>
    <row r="434" spans="6:29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4"/>
      <c r="Z434" s="33"/>
      <c r="AA434" s="34"/>
      <c r="AB434" s="34"/>
      <c r="AC434" s="33"/>
    </row>
    <row r="435" spans="6:29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4"/>
      <c r="Z435" s="33"/>
      <c r="AA435" s="34"/>
      <c r="AB435" s="34"/>
      <c r="AC435" s="33"/>
    </row>
    <row r="436" spans="6:29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4"/>
      <c r="Z436" s="33"/>
      <c r="AA436" s="34"/>
      <c r="AB436" s="34"/>
      <c r="AC436" s="33"/>
    </row>
    <row r="437" spans="6:29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4"/>
      <c r="Z437" s="33"/>
      <c r="AA437" s="34"/>
      <c r="AB437" s="34"/>
      <c r="AC437" s="33"/>
    </row>
    <row r="438" spans="6:29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4"/>
      <c r="Z438" s="33"/>
      <c r="AA438" s="34"/>
      <c r="AB438" s="34"/>
      <c r="AC438" s="33"/>
    </row>
    <row r="439" spans="6:29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4"/>
      <c r="Z439" s="33"/>
      <c r="AA439" s="34"/>
      <c r="AB439" s="34"/>
      <c r="AC439" s="33"/>
    </row>
    <row r="440" spans="6:29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4"/>
      <c r="Z440" s="33"/>
      <c r="AA440" s="34"/>
      <c r="AB440" s="34"/>
      <c r="AC440" s="33"/>
    </row>
    <row r="441" spans="6:29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4"/>
      <c r="Z441" s="33"/>
      <c r="AA441" s="34"/>
      <c r="AB441" s="34"/>
      <c r="AC441" s="33"/>
    </row>
    <row r="442" spans="6:29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4"/>
      <c r="Z442" s="33"/>
      <c r="AA442" s="34"/>
      <c r="AB442" s="34"/>
      <c r="AC442" s="33"/>
    </row>
    <row r="443" spans="6:29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4"/>
      <c r="Z443" s="33"/>
      <c r="AA443" s="34"/>
      <c r="AB443" s="34"/>
      <c r="AC443" s="33"/>
    </row>
    <row r="444" spans="6:29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4"/>
      <c r="Z444" s="33"/>
      <c r="AA444" s="34"/>
      <c r="AB444" s="34"/>
      <c r="AC444" s="33"/>
    </row>
    <row r="445" spans="6:29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4"/>
      <c r="Z445" s="33"/>
      <c r="AA445" s="34"/>
      <c r="AB445" s="34"/>
      <c r="AC445" s="33"/>
    </row>
    <row r="446" spans="6:29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4"/>
      <c r="Z446" s="33"/>
      <c r="AA446" s="34"/>
      <c r="AB446" s="34"/>
      <c r="AC446" s="33"/>
    </row>
    <row r="447" spans="6:29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4"/>
      <c r="Z447" s="33"/>
      <c r="AA447" s="34"/>
      <c r="AB447" s="34"/>
      <c r="AC447" s="33"/>
    </row>
    <row r="448" spans="6:29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4"/>
      <c r="Z448" s="33"/>
      <c r="AA448" s="34"/>
      <c r="AB448" s="34"/>
      <c r="AC448" s="33"/>
    </row>
    <row r="449" spans="6:29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4"/>
      <c r="Z449" s="33"/>
      <c r="AA449" s="34"/>
      <c r="AB449" s="34"/>
      <c r="AC449" s="33"/>
    </row>
    <row r="450" spans="6:29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4"/>
      <c r="Z450" s="33"/>
      <c r="AA450" s="34"/>
      <c r="AB450" s="34"/>
      <c r="AC450" s="33"/>
    </row>
    <row r="451" spans="6:29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4"/>
      <c r="Z451" s="33"/>
      <c r="AA451" s="34"/>
      <c r="AB451" s="34"/>
      <c r="AC451" s="33"/>
    </row>
  </sheetData>
  <sheetProtection/>
  <mergeCells count="17">
    <mergeCell ref="L6:O6"/>
    <mergeCell ref="P6:S6"/>
    <mergeCell ref="Z6:AB6"/>
    <mergeCell ref="T6:T7"/>
    <mergeCell ref="U6:W6"/>
    <mergeCell ref="X6:X7"/>
    <mergeCell ref="Y6:Y7"/>
    <mergeCell ref="C68:J68"/>
    <mergeCell ref="C69:J69"/>
    <mergeCell ref="C4:AC4"/>
    <mergeCell ref="C5:E7"/>
    <mergeCell ref="F5:F7"/>
    <mergeCell ref="G5:S5"/>
    <mergeCell ref="T5:AB5"/>
    <mergeCell ref="AC5:AC7"/>
    <mergeCell ref="G6:G7"/>
    <mergeCell ref="H6:K6"/>
  </mergeCells>
  <printOptions horizontalCentered="1"/>
  <pageMargins left="0.1968503937007874" right="0.1968503937007874" top="0.15748031496062992" bottom="0.2362204724409449" header="0" footer="0"/>
  <pageSetup firstPageNumber="21" useFirstPageNumber="1" fitToHeight="6" fitToWidth="1" horizontalDpi="600" verticalDpi="600" orientation="landscape" paperSize="9" scale="5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5"/>
  <sheetViews>
    <sheetView tabSelected="1" zoomScale="75" zoomScaleNormal="75" zoomScalePageLayoutView="0" workbookViewId="0" topLeftCell="B2">
      <selection activeCell="F3" sqref="F3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3" customWidth="1"/>
    <col min="4" max="4" width="37.75390625" style="3" customWidth="1"/>
    <col min="5" max="5" width="8.375" style="3" customWidth="1"/>
    <col min="6" max="6" width="13.00390625" style="3" customWidth="1"/>
    <col min="7" max="8" width="0" style="3" hidden="1" customWidth="1"/>
    <col min="9" max="9" width="11.375" style="3" customWidth="1"/>
    <col min="10" max="10" width="10.25390625" style="3" customWidth="1"/>
    <col min="11" max="11" width="9.75390625" style="3" customWidth="1"/>
    <col min="12" max="12" width="0" style="3" hidden="1" customWidth="1"/>
    <col min="13" max="13" width="19.00390625" style="3" customWidth="1"/>
    <col min="14" max="14" width="10.75390625" style="3" customWidth="1"/>
    <col min="15" max="15" width="10.25390625" style="3" customWidth="1"/>
    <col min="16" max="16" width="0" style="3" hidden="1" customWidth="1"/>
    <col min="17" max="17" width="23.75390625" style="3" customWidth="1"/>
    <col min="18" max="18" width="12.375" style="3" customWidth="1"/>
    <col min="19" max="19" width="10.375" style="3" customWidth="1"/>
    <col min="20" max="21" width="0" style="3" hidden="1" customWidth="1"/>
    <col min="22" max="22" width="13.125" style="3" customWidth="1"/>
    <col min="23" max="23" width="10.75390625" style="3" customWidth="1"/>
    <col min="24" max="24" width="11.125" style="3" customWidth="1"/>
    <col min="25" max="25" width="10.875" style="35" customWidth="1"/>
    <col min="26" max="26" width="0" style="3" hidden="1" customWidth="1"/>
    <col min="27" max="27" width="11.00390625" style="35" customWidth="1"/>
    <col min="28" max="28" width="10.875" style="35" customWidth="1"/>
    <col min="29" max="29" width="10.875" style="3" customWidth="1"/>
    <col min="30" max="31" width="9.875" style="3" customWidth="1"/>
    <col min="32" max="48" width="0" style="3" hidden="1" customWidth="1"/>
    <col min="49" max="52" width="9.875" style="3" customWidth="1"/>
    <col min="53" max="16384" width="9.125" style="3" customWidth="1"/>
  </cols>
  <sheetData>
    <row r="1" spans="1:52" ht="409.5" customHeight="1" hidden="1">
      <c r="A1" s="1" t="s">
        <v>852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2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2"/>
      <c r="AB2" s="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853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1"/>
      <c r="AA3" s="2"/>
      <c r="AB3" s="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854</v>
      </c>
      <c r="B4" s="1"/>
      <c r="C4" s="101" t="s">
        <v>868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98" t="s">
        <v>855</v>
      </c>
      <c r="D5" s="98"/>
      <c r="E5" s="98"/>
      <c r="F5" s="98" t="s">
        <v>856</v>
      </c>
      <c r="G5" s="98" t="s">
        <v>857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 t="s">
        <v>858</v>
      </c>
      <c r="U5" s="98"/>
      <c r="V5" s="98"/>
      <c r="W5" s="98"/>
      <c r="X5" s="98"/>
      <c r="Y5" s="98"/>
      <c r="Z5" s="98"/>
      <c r="AA5" s="98"/>
      <c r="AB5" s="98"/>
      <c r="AC5" s="98" t="s">
        <v>859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860</v>
      </c>
      <c r="B6" s="1"/>
      <c r="C6" s="98"/>
      <c r="D6" s="98"/>
      <c r="E6" s="98"/>
      <c r="F6" s="98"/>
      <c r="G6" s="98"/>
      <c r="H6" s="98" t="s">
        <v>869</v>
      </c>
      <c r="I6" s="98"/>
      <c r="J6" s="98"/>
      <c r="K6" s="98"/>
      <c r="L6" s="98" t="s">
        <v>870</v>
      </c>
      <c r="M6" s="98"/>
      <c r="N6" s="98"/>
      <c r="O6" s="98"/>
      <c r="P6" s="98" t="s">
        <v>871</v>
      </c>
      <c r="Q6" s="98"/>
      <c r="R6" s="98"/>
      <c r="S6" s="98"/>
      <c r="T6" s="98"/>
      <c r="U6" s="98" t="s">
        <v>323</v>
      </c>
      <c r="V6" s="98"/>
      <c r="W6" s="98"/>
      <c r="X6" s="98" t="s">
        <v>861</v>
      </c>
      <c r="Y6" s="99" t="s">
        <v>862</v>
      </c>
      <c r="Z6" s="98" t="s">
        <v>872</v>
      </c>
      <c r="AA6" s="98"/>
      <c r="AB6" s="98"/>
      <c r="AC6" s="98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873</v>
      </c>
      <c r="B7" s="1"/>
      <c r="C7" s="98"/>
      <c r="D7" s="98"/>
      <c r="E7" s="98"/>
      <c r="F7" s="98"/>
      <c r="G7" s="98"/>
      <c r="H7" s="4"/>
      <c r="I7" s="4" t="s">
        <v>874</v>
      </c>
      <c r="J7" s="4" t="s">
        <v>875</v>
      </c>
      <c r="K7" s="4" t="s">
        <v>876</v>
      </c>
      <c r="L7" s="4"/>
      <c r="M7" s="4" t="s">
        <v>874</v>
      </c>
      <c r="N7" s="4" t="s">
        <v>875</v>
      </c>
      <c r="O7" s="4" t="s">
        <v>876</v>
      </c>
      <c r="P7" s="4"/>
      <c r="Q7" s="4" t="s">
        <v>874</v>
      </c>
      <c r="R7" s="4" t="s">
        <v>875</v>
      </c>
      <c r="S7" s="4" t="s">
        <v>876</v>
      </c>
      <c r="T7" s="98"/>
      <c r="U7" s="4"/>
      <c r="V7" s="4" t="s">
        <v>877</v>
      </c>
      <c r="W7" s="4" t="s">
        <v>878</v>
      </c>
      <c r="X7" s="98"/>
      <c r="Y7" s="99"/>
      <c r="Z7" s="4"/>
      <c r="AA7" s="5" t="s">
        <v>863</v>
      </c>
      <c r="AB7" s="69" t="s">
        <v>864</v>
      </c>
      <c r="AC7" s="98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879</v>
      </c>
      <c r="B8" s="6"/>
      <c r="C8" s="4" t="s">
        <v>880</v>
      </c>
      <c r="D8" s="4" t="s">
        <v>881</v>
      </c>
      <c r="E8" s="4" t="s">
        <v>882</v>
      </c>
      <c r="F8" s="4" t="s">
        <v>883</v>
      </c>
      <c r="G8" s="4"/>
      <c r="H8" s="4"/>
      <c r="I8" s="4" t="s">
        <v>884</v>
      </c>
      <c r="J8" s="4" t="s">
        <v>885</v>
      </c>
      <c r="K8" s="4" t="s">
        <v>886</v>
      </c>
      <c r="L8" s="4"/>
      <c r="M8" s="4" t="s">
        <v>887</v>
      </c>
      <c r="N8" s="4" t="s">
        <v>888</v>
      </c>
      <c r="O8" s="4" t="s">
        <v>889</v>
      </c>
      <c r="P8" s="4"/>
      <c r="Q8" s="4" t="s">
        <v>890</v>
      </c>
      <c r="R8" s="4" t="s">
        <v>891</v>
      </c>
      <c r="S8" s="4" t="s">
        <v>892</v>
      </c>
      <c r="T8" s="4"/>
      <c r="U8" s="4"/>
      <c r="V8" s="4" t="s">
        <v>893</v>
      </c>
      <c r="W8" s="4" t="s">
        <v>894</v>
      </c>
      <c r="X8" s="4" t="s">
        <v>895</v>
      </c>
      <c r="Y8" s="5" t="s">
        <v>896</v>
      </c>
      <c r="Z8" s="4"/>
      <c r="AA8" s="5" t="s">
        <v>897</v>
      </c>
      <c r="AB8" s="69" t="s">
        <v>898</v>
      </c>
      <c r="AC8" s="4" t="s">
        <v>899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900</v>
      </c>
      <c r="B9" s="7"/>
      <c r="C9" s="8" t="s">
        <v>901</v>
      </c>
      <c r="D9" s="9" t="s">
        <v>902</v>
      </c>
      <c r="E9" s="10" t="s">
        <v>903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>
        <f>V10+V58+V60+V64</f>
        <v>128505.48599999999</v>
      </c>
      <c r="W9" s="12">
        <f>W10+W64+W58+W60</f>
        <v>80748.59999999998</v>
      </c>
      <c r="X9" s="12">
        <f>X10+X58+X60+X64</f>
        <v>72539.225</v>
      </c>
      <c r="Y9" s="12">
        <f>Y10+Y58+Y60+Y64+Y67</f>
        <v>75197.318</v>
      </c>
      <c r="Z9" s="13">
        <f>Z10+Z58+Z61+Z64</f>
        <v>0</v>
      </c>
      <c r="AA9" s="70">
        <f>AA10+AA58+AA60+AA64+AA67</f>
        <v>78605.41799999999</v>
      </c>
      <c r="AB9" s="70">
        <f>AB10+AB58+AB60+AB64+AB67</f>
        <v>72317.03</v>
      </c>
      <c r="AC9" s="11"/>
      <c r="AD9" s="1"/>
      <c r="AE9" s="1"/>
      <c r="AF9" s="1" t="s">
        <v>904</v>
      </c>
      <c r="AG9" s="1" t="s">
        <v>905</v>
      </c>
      <c r="AH9" s="1" t="s">
        <v>906</v>
      </c>
      <c r="AI9" s="1" t="s">
        <v>907</v>
      </c>
      <c r="AJ9" s="1" t="s">
        <v>908</v>
      </c>
      <c r="AK9" s="1" t="s">
        <v>909</v>
      </c>
      <c r="AL9" s="1" t="s">
        <v>910</v>
      </c>
      <c r="AM9" s="1" t="s">
        <v>911</v>
      </c>
      <c r="AN9" s="1" t="s">
        <v>912</v>
      </c>
      <c r="AO9" s="1" t="s">
        <v>151</v>
      </c>
      <c r="AP9" s="1" t="s">
        <v>152</v>
      </c>
      <c r="AQ9" s="1" t="s">
        <v>153</v>
      </c>
      <c r="AR9" s="1" t="s">
        <v>154</v>
      </c>
      <c r="AS9" s="1" t="s">
        <v>155</v>
      </c>
      <c r="AT9" s="1" t="s">
        <v>156</v>
      </c>
      <c r="AU9" s="1" t="s">
        <v>157</v>
      </c>
      <c r="AV9" s="1" t="s">
        <v>158</v>
      </c>
      <c r="AW9" s="1"/>
      <c r="AX9" s="1"/>
      <c r="AY9" s="1"/>
      <c r="AZ9" s="1"/>
    </row>
    <row r="10" spans="1:52" ht="77.25" customHeight="1">
      <c r="A10" s="1" t="s">
        <v>159</v>
      </c>
      <c r="B10" s="14"/>
      <c r="C10" s="8" t="s">
        <v>160</v>
      </c>
      <c r="D10" s="15" t="s">
        <v>161</v>
      </c>
      <c r="E10" s="16" t="s">
        <v>162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7">
        <f>SUM(V11:V57)</f>
        <v>127187.60599999999</v>
      </c>
      <c r="W10" s="12">
        <f>SUM(W11:W57)</f>
        <v>79488.69999999998</v>
      </c>
      <c r="X10" s="17">
        <f>SUM(X11:X57)</f>
        <v>71224.225</v>
      </c>
      <c r="Y10" s="17">
        <f>SUM(Y11:Y57)</f>
        <v>73855.818</v>
      </c>
      <c r="Z10" s="13">
        <f>SUM(Z11:Z55)</f>
        <v>0</v>
      </c>
      <c r="AA10" s="71">
        <f>SUM(AA11:AA57)</f>
        <v>77292.018</v>
      </c>
      <c r="AB10" s="71">
        <f>SUM(AB11:AB57)</f>
        <v>71544.23</v>
      </c>
      <c r="AC10" s="11"/>
      <c r="AD10" s="1"/>
      <c r="AE10" s="1"/>
      <c r="AF10" s="1" t="s">
        <v>163</v>
      </c>
      <c r="AG10" s="1" t="s">
        <v>164</v>
      </c>
      <c r="AH10" s="1" t="s">
        <v>165</v>
      </c>
      <c r="AI10" s="1" t="s">
        <v>166</v>
      </c>
      <c r="AJ10" s="1" t="s">
        <v>167</v>
      </c>
      <c r="AK10" s="1" t="s">
        <v>168</v>
      </c>
      <c r="AL10" s="1" t="s">
        <v>169</v>
      </c>
      <c r="AM10" s="1" t="s">
        <v>170</v>
      </c>
      <c r="AN10" s="1" t="s">
        <v>171</v>
      </c>
      <c r="AO10" s="1" t="s">
        <v>172</v>
      </c>
      <c r="AP10" s="1" t="s">
        <v>173</v>
      </c>
      <c r="AQ10" s="1" t="s">
        <v>174</v>
      </c>
      <c r="AR10" s="1" t="s">
        <v>175</v>
      </c>
      <c r="AS10" s="1" t="s">
        <v>176</v>
      </c>
      <c r="AT10" s="1" t="s">
        <v>177</v>
      </c>
      <c r="AU10" s="1" t="s">
        <v>178</v>
      </c>
      <c r="AV10" s="1" t="s">
        <v>179</v>
      </c>
      <c r="AW10" s="1"/>
      <c r="AX10" s="1"/>
      <c r="AY10" s="1"/>
      <c r="AZ10" s="1"/>
    </row>
    <row r="11" spans="1:52" ht="79.5" customHeight="1">
      <c r="A11" s="1"/>
      <c r="B11" s="14"/>
      <c r="C11" s="8" t="s">
        <v>180</v>
      </c>
      <c r="D11" s="18" t="s">
        <v>181</v>
      </c>
      <c r="E11" s="19" t="s">
        <v>182</v>
      </c>
      <c r="F11" s="20" t="s">
        <v>1274</v>
      </c>
      <c r="G11" s="11"/>
      <c r="H11" s="11"/>
      <c r="I11" s="21"/>
      <c r="J11" s="77"/>
      <c r="K11" s="110"/>
      <c r="L11" s="11"/>
      <c r="M11" s="76"/>
      <c r="N11" s="111" t="s">
        <v>1267</v>
      </c>
      <c r="O11" s="111"/>
      <c r="P11" s="11"/>
      <c r="Q11" s="81"/>
      <c r="R11" s="80"/>
      <c r="S11" s="82"/>
      <c r="T11" s="11"/>
      <c r="U11" s="11"/>
      <c r="V11" s="17">
        <v>17290.6</v>
      </c>
      <c r="W11" s="12">
        <v>14154.1</v>
      </c>
      <c r="X11" s="17">
        <v>15427.4</v>
      </c>
      <c r="Y11" s="73">
        <v>19900.1</v>
      </c>
      <c r="Z11" s="13"/>
      <c r="AA11" s="65">
        <v>21024.7</v>
      </c>
      <c r="AB11" s="65">
        <f>2637.06+6168.624+0.6+1862.924+346+423+1240.5+103.155+158.72+50+55.02+342+6+750+1989.387+149.6+12+253+201+148+1065.176+264.314+392.863+117.437+16.2+16+5+199+1+240.5</f>
        <v>19214.08</v>
      </c>
      <c r="AC11" s="11"/>
      <c r="AD11" s="1"/>
      <c r="AE11" s="1"/>
      <c r="AF11" s="1" t="s">
        <v>1002</v>
      </c>
      <c r="AG11" s="1" t="s">
        <v>1003</v>
      </c>
      <c r="AH11" s="1" t="s">
        <v>1004</v>
      </c>
      <c r="AI11" s="1" t="s">
        <v>1005</v>
      </c>
      <c r="AJ11" s="1" t="s">
        <v>1006</v>
      </c>
      <c r="AK11" s="1" t="s">
        <v>1007</v>
      </c>
      <c r="AL11" s="1" t="s">
        <v>1008</v>
      </c>
      <c r="AM11" s="1" t="s">
        <v>1009</v>
      </c>
      <c r="AN11" s="1" t="s">
        <v>1010</v>
      </c>
      <c r="AO11" s="1" t="s">
        <v>1011</v>
      </c>
      <c r="AP11" s="1" t="s">
        <v>1012</v>
      </c>
      <c r="AQ11" s="1" t="s">
        <v>1013</v>
      </c>
      <c r="AR11" s="1" t="s">
        <v>1014</v>
      </c>
      <c r="AS11" s="1" t="s">
        <v>1015</v>
      </c>
      <c r="AT11" s="1" t="s">
        <v>1016</v>
      </c>
      <c r="AU11" s="1" t="s">
        <v>1017</v>
      </c>
      <c r="AV11" s="1" t="s">
        <v>1018</v>
      </c>
      <c r="AW11" s="1"/>
      <c r="AX11" s="1"/>
      <c r="AY11" s="1"/>
      <c r="AZ11" s="1"/>
    </row>
    <row r="12" spans="1:52" ht="34.5" customHeight="1" hidden="1">
      <c r="A12" s="1"/>
      <c r="B12" s="14"/>
      <c r="C12" s="8" t="s">
        <v>1019</v>
      </c>
      <c r="D12" s="18" t="s">
        <v>1020</v>
      </c>
      <c r="E12" s="19" t="s">
        <v>1021</v>
      </c>
      <c r="F12" s="20"/>
      <c r="G12" s="11"/>
      <c r="H12" s="11"/>
      <c r="I12" s="11"/>
      <c r="J12" s="11"/>
      <c r="K12" s="11"/>
      <c r="L12" s="11"/>
      <c r="M12" s="75" t="s">
        <v>189</v>
      </c>
      <c r="N12" s="23"/>
      <c r="O12" s="23"/>
      <c r="P12" s="11"/>
      <c r="Q12" s="11"/>
      <c r="R12" s="11"/>
      <c r="S12" s="11"/>
      <c r="T12" s="11"/>
      <c r="U12" s="11"/>
      <c r="V12" s="17"/>
      <c r="W12" s="12"/>
      <c r="X12" s="17"/>
      <c r="Y12" s="17"/>
      <c r="Z12" s="13"/>
      <c r="AA12" s="71"/>
      <c r="AB12" s="71"/>
      <c r="AC12" s="11"/>
      <c r="AD12" s="1"/>
      <c r="AE12" s="1"/>
      <c r="AF12" s="1" t="s">
        <v>1022</v>
      </c>
      <c r="AG12" s="1" t="s">
        <v>1023</v>
      </c>
      <c r="AH12" s="1" t="s">
        <v>1024</v>
      </c>
      <c r="AI12" s="1" t="s">
        <v>1025</v>
      </c>
      <c r="AJ12" s="1" t="s">
        <v>1026</v>
      </c>
      <c r="AK12" s="1" t="s">
        <v>1027</v>
      </c>
      <c r="AL12" s="1" t="s">
        <v>1028</v>
      </c>
      <c r="AM12" s="1" t="s">
        <v>1029</v>
      </c>
      <c r="AN12" s="1" t="s">
        <v>1030</v>
      </c>
      <c r="AO12" s="1" t="s">
        <v>1031</v>
      </c>
      <c r="AP12" s="1" t="s">
        <v>1032</v>
      </c>
      <c r="AQ12" s="1" t="s">
        <v>1033</v>
      </c>
      <c r="AR12" s="1" t="s">
        <v>1034</v>
      </c>
      <c r="AS12" s="1" t="s">
        <v>1035</v>
      </c>
      <c r="AT12" s="1" t="s">
        <v>1036</v>
      </c>
      <c r="AU12" s="1" t="s">
        <v>1037</v>
      </c>
      <c r="AV12" s="1" t="s">
        <v>1038</v>
      </c>
      <c r="AW12" s="1"/>
      <c r="AX12" s="1"/>
      <c r="AY12" s="1"/>
      <c r="AZ12" s="1"/>
    </row>
    <row r="13" spans="1:52" ht="193.5" customHeight="1" hidden="1">
      <c r="A13" s="1"/>
      <c r="B13" s="25"/>
      <c r="C13" s="8" t="s">
        <v>1039</v>
      </c>
      <c r="D13" s="18" t="s">
        <v>1040</v>
      </c>
      <c r="E13" s="19" t="s">
        <v>1041</v>
      </c>
      <c r="F13" s="20"/>
      <c r="G13" s="11"/>
      <c r="H13" s="11"/>
      <c r="I13" s="11"/>
      <c r="J13" s="11"/>
      <c r="K13" s="11"/>
      <c r="L13" s="11"/>
      <c r="M13" s="11"/>
      <c r="N13" s="23"/>
      <c r="O13" s="23"/>
      <c r="P13" s="11"/>
      <c r="Q13" s="11"/>
      <c r="R13" s="11"/>
      <c r="S13" s="11"/>
      <c r="T13" s="11"/>
      <c r="U13" s="11"/>
      <c r="V13" s="17"/>
      <c r="W13" s="12"/>
      <c r="X13" s="17"/>
      <c r="Y13" s="17"/>
      <c r="Z13" s="13"/>
      <c r="AA13" s="71"/>
      <c r="AB13" s="71"/>
      <c r="AC13" s="11"/>
      <c r="AD13" s="1"/>
      <c r="AE13" s="1"/>
      <c r="AF13" s="1" t="s">
        <v>1042</v>
      </c>
      <c r="AG13" s="1" t="s">
        <v>1043</v>
      </c>
      <c r="AH13" s="1" t="s">
        <v>1044</v>
      </c>
      <c r="AI13" s="1" t="s">
        <v>1045</v>
      </c>
      <c r="AJ13" s="1" t="s">
        <v>1046</v>
      </c>
      <c r="AK13" s="1" t="s">
        <v>1047</v>
      </c>
      <c r="AL13" s="1" t="s">
        <v>1048</v>
      </c>
      <c r="AM13" s="1" t="s">
        <v>1049</v>
      </c>
      <c r="AN13" s="1" t="s">
        <v>1050</v>
      </c>
      <c r="AO13" s="1" t="s">
        <v>1051</v>
      </c>
      <c r="AP13" s="1" t="s">
        <v>1052</v>
      </c>
      <c r="AQ13" s="1" t="s">
        <v>1053</v>
      </c>
      <c r="AR13" s="1" t="s">
        <v>1054</v>
      </c>
      <c r="AS13" s="1" t="s">
        <v>1055</v>
      </c>
      <c r="AT13" s="1" t="s">
        <v>1056</v>
      </c>
      <c r="AU13" s="1" t="s">
        <v>1057</v>
      </c>
      <c r="AV13" s="1" t="s">
        <v>1058</v>
      </c>
      <c r="AW13" s="1"/>
      <c r="AX13" s="1"/>
      <c r="AY13" s="1"/>
      <c r="AZ13" s="1"/>
    </row>
    <row r="14" spans="1:52" ht="165" customHeight="1" hidden="1">
      <c r="A14" s="1"/>
      <c r="B14" s="25"/>
      <c r="C14" s="8" t="s">
        <v>1059</v>
      </c>
      <c r="D14" s="18" t="s">
        <v>1060</v>
      </c>
      <c r="E14" s="19" t="s">
        <v>1061</v>
      </c>
      <c r="F14" s="20"/>
      <c r="G14" s="11"/>
      <c r="H14" s="11"/>
      <c r="I14" s="11"/>
      <c r="J14" s="11"/>
      <c r="K14" s="11"/>
      <c r="L14" s="11"/>
      <c r="M14" s="11"/>
      <c r="N14" s="23"/>
      <c r="O14" s="23"/>
      <c r="P14" s="11"/>
      <c r="Q14" s="11"/>
      <c r="R14" s="11"/>
      <c r="S14" s="11"/>
      <c r="T14" s="11"/>
      <c r="U14" s="11"/>
      <c r="V14" s="17"/>
      <c r="W14" s="12"/>
      <c r="X14" s="17"/>
      <c r="Y14" s="17"/>
      <c r="Z14" s="13"/>
      <c r="AA14" s="71"/>
      <c r="AB14" s="71"/>
      <c r="AC14" s="1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8.75" customHeight="1" hidden="1">
      <c r="A15" s="1"/>
      <c r="B15" s="25"/>
      <c r="C15" s="8" t="s">
        <v>1062</v>
      </c>
      <c r="D15" s="18" t="s">
        <v>1063</v>
      </c>
      <c r="E15" s="19" t="s">
        <v>1064</v>
      </c>
      <c r="F15" s="20"/>
      <c r="G15" s="11"/>
      <c r="H15" s="11"/>
      <c r="I15" s="11"/>
      <c r="J15" s="11"/>
      <c r="K15" s="11"/>
      <c r="L15" s="11"/>
      <c r="M15" s="11"/>
      <c r="N15" s="23"/>
      <c r="O15" s="23"/>
      <c r="P15" s="11"/>
      <c r="Q15" s="11"/>
      <c r="R15" s="11"/>
      <c r="S15" s="11"/>
      <c r="T15" s="11"/>
      <c r="U15" s="11"/>
      <c r="V15" s="17"/>
      <c r="W15" s="12"/>
      <c r="X15" s="17"/>
      <c r="Y15" s="17"/>
      <c r="Z15" s="13"/>
      <c r="AA15" s="71"/>
      <c r="AB15" s="71"/>
      <c r="AC15" s="11"/>
      <c r="AD15" s="1"/>
      <c r="AE15" s="1"/>
      <c r="AF15" s="1" t="s">
        <v>1065</v>
      </c>
      <c r="AG15" s="1" t="s">
        <v>1066</v>
      </c>
      <c r="AH15" s="1" t="s">
        <v>1067</v>
      </c>
      <c r="AI15" s="1" t="s">
        <v>1068</v>
      </c>
      <c r="AJ15" s="1" t="s">
        <v>1069</v>
      </c>
      <c r="AK15" s="1" t="s">
        <v>1070</v>
      </c>
      <c r="AL15" s="1" t="s">
        <v>1071</v>
      </c>
      <c r="AM15" s="1" t="s">
        <v>1072</v>
      </c>
      <c r="AN15" s="1" t="s">
        <v>1073</v>
      </c>
      <c r="AO15" s="1" t="s">
        <v>1074</v>
      </c>
      <c r="AP15" s="1" t="s">
        <v>1075</v>
      </c>
      <c r="AQ15" s="1" t="s">
        <v>1076</v>
      </c>
      <c r="AR15" s="1" t="s">
        <v>1077</v>
      </c>
      <c r="AS15" s="1" t="s">
        <v>1078</v>
      </c>
      <c r="AT15" s="1" t="s">
        <v>729</v>
      </c>
      <c r="AU15" s="1" t="s">
        <v>730</v>
      </c>
      <c r="AV15" s="1" t="s">
        <v>731</v>
      </c>
      <c r="AW15" s="1"/>
      <c r="AX15" s="1"/>
      <c r="AY15" s="1"/>
      <c r="AZ15" s="1"/>
    </row>
    <row r="16" spans="1:52" ht="86.25" customHeight="1" hidden="1">
      <c r="A16" s="1"/>
      <c r="B16" s="14"/>
      <c r="C16" s="8" t="s">
        <v>732</v>
      </c>
      <c r="D16" s="18" t="s">
        <v>733</v>
      </c>
      <c r="E16" s="19" t="s">
        <v>734</v>
      </c>
      <c r="F16" s="20"/>
      <c r="G16" s="11"/>
      <c r="H16" s="11"/>
      <c r="I16" s="11"/>
      <c r="J16" s="11"/>
      <c r="K16" s="11"/>
      <c r="L16" s="11"/>
      <c r="M16" s="11"/>
      <c r="N16" s="23"/>
      <c r="O16" s="23"/>
      <c r="P16" s="11"/>
      <c r="Q16" s="11"/>
      <c r="R16" s="11"/>
      <c r="S16" s="11"/>
      <c r="T16" s="11"/>
      <c r="U16" s="11"/>
      <c r="V16" s="17"/>
      <c r="W16" s="12"/>
      <c r="X16" s="17"/>
      <c r="Y16" s="17"/>
      <c r="Z16" s="13"/>
      <c r="AA16" s="71"/>
      <c r="AB16" s="71"/>
      <c r="AC16" s="11"/>
      <c r="AD16" s="1"/>
      <c r="AE16" s="1"/>
      <c r="AF16" s="1" t="s">
        <v>735</v>
      </c>
      <c r="AG16" s="1" t="s">
        <v>736</v>
      </c>
      <c r="AH16" s="1" t="s">
        <v>737</v>
      </c>
      <c r="AI16" s="1" t="s">
        <v>738</v>
      </c>
      <c r="AJ16" s="1" t="s">
        <v>739</v>
      </c>
      <c r="AK16" s="1" t="s">
        <v>740</v>
      </c>
      <c r="AL16" s="1" t="s">
        <v>741</v>
      </c>
      <c r="AM16" s="1" t="s">
        <v>742</v>
      </c>
      <c r="AN16" s="1" t="s">
        <v>743</v>
      </c>
      <c r="AO16" s="1" t="s">
        <v>744</v>
      </c>
      <c r="AP16" s="1" t="s">
        <v>745</v>
      </c>
      <c r="AQ16" s="1" t="s">
        <v>746</v>
      </c>
      <c r="AR16" s="1" t="s">
        <v>747</v>
      </c>
      <c r="AS16" s="1" t="s">
        <v>748</v>
      </c>
      <c r="AT16" s="1" t="s">
        <v>749</v>
      </c>
      <c r="AU16" s="1" t="s">
        <v>750</v>
      </c>
      <c r="AV16" s="1" t="s">
        <v>751</v>
      </c>
      <c r="AW16" s="1"/>
      <c r="AX16" s="1"/>
      <c r="AY16" s="1"/>
      <c r="AZ16" s="1"/>
    </row>
    <row r="17" spans="1:52" ht="63" customHeight="1" hidden="1">
      <c r="A17" s="1"/>
      <c r="B17" s="14"/>
      <c r="C17" s="8" t="s">
        <v>752</v>
      </c>
      <c r="D17" s="18" t="s">
        <v>753</v>
      </c>
      <c r="E17" s="19" t="s">
        <v>754</v>
      </c>
      <c r="F17" s="20"/>
      <c r="G17" s="11"/>
      <c r="H17" s="11"/>
      <c r="I17" s="11"/>
      <c r="J17" s="11"/>
      <c r="K17" s="11"/>
      <c r="L17" s="11"/>
      <c r="M17" s="11"/>
      <c r="N17" s="23"/>
      <c r="O17" s="23"/>
      <c r="P17" s="11"/>
      <c r="Q17" s="11"/>
      <c r="R17" s="11"/>
      <c r="S17" s="11"/>
      <c r="T17" s="11"/>
      <c r="U17" s="11"/>
      <c r="V17" s="17"/>
      <c r="W17" s="12"/>
      <c r="X17" s="17"/>
      <c r="Y17" s="17"/>
      <c r="Z17" s="13"/>
      <c r="AA17" s="71"/>
      <c r="AB17" s="71"/>
      <c r="AC17" s="11"/>
      <c r="AD17" s="1"/>
      <c r="AE17" s="1"/>
      <c r="AF17" s="1" t="s">
        <v>755</v>
      </c>
      <c r="AG17" s="1" t="s">
        <v>756</v>
      </c>
      <c r="AH17" s="1" t="s">
        <v>757</v>
      </c>
      <c r="AI17" s="1" t="s">
        <v>758</v>
      </c>
      <c r="AJ17" s="1" t="s">
        <v>470</v>
      </c>
      <c r="AK17" s="1" t="s">
        <v>471</v>
      </c>
      <c r="AL17" s="1" t="s">
        <v>472</v>
      </c>
      <c r="AM17" s="1" t="s">
        <v>473</v>
      </c>
      <c r="AN17" s="1" t="s">
        <v>474</v>
      </c>
      <c r="AO17" s="1" t="s">
        <v>475</v>
      </c>
      <c r="AP17" s="1" t="s">
        <v>476</v>
      </c>
      <c r="AQ17" s="1" t="s">
        <v>477</v>
      </c>
      <c r="AR17" s="1" t="s">
        <v>478</v>
      </c>
      <c r="AS17" s="1" t="s">
        <v>479</v>
      </c>
      <c r="AT17" s="1" t="s">
        <v>480</v>
      </c>
      <c r="AU17" s="1" t="s">
        <v>481</v>
      </c>
      <c r="AV17" s="1" t="s">
        <v>482</v>
      </c>
      <c r="AW17" s="1"/>
      <c r="AX17" s="1"/>
      <c r="AY17" s="1"/>
      <c r="AZ17" s="1"/>
    </row>
    <row r="18" spans="1:52" ht="92.25" customHeight="1">
      <c r="A18" s="1"/>
      <c r="B18" s="14"/>
      <c r="C18" s="113"/>
      <c r="D18" s="116"/>
      <c r="E18" s="116"/>
      <c r="F18" s="119"/>
      <c r="G18" s="11"/>
      <c r="H18" s="11"/>
      <c r="I18" s="21" t="s">
        <v>1255</v>
      </c>
      <c r="J18" s="108" t="s">
        <v>1256</v>
      </c>
      <c r="K18" s="111" t="s">
        <v>1261</v>
      </c>
      <c r="L18" s="11"/>
      <c r="M18" s="109" t="s">
        <v>1258</v>
      </c>
      <c r="N18" s="23" t="s">
        <v>1265</v>
      </c>
      <c r="O18" s="111" t="s">
        <v>1268</v>
      </c>
      <c r="P18" s="11"/>
      <c r="Q18" s="111" t="s">
        <v>1271</v>
      </c>
      <c r="R18" s="111" t="s">
        <v>1273</v>
      </c>
      <c r="S18" s="82" t="s">
        <v>867</v>
      </c>
      <c r="T18" s="11"/>
      <c r="U18" s="11"/>
      <c r="V18" s="17"/>
      <c r="W18" s="12"/>
      <c r="X18" s="17"/>
      <c r="Y18" s="17"/>
      <c r="Z18" s="13"/>
      <c r="AA18" s="71"/>
      <c r="AB18" s="71"/>
      <c r="AC18" s="1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9" customHeight="1">
      <c r="A19" s="1"/>
      <c r="B19" s="14"/>
      <c r="C19" s="114"/>
      <c r="D19" s="117"/>
      <c r="E19" s="117"/>
      <c r="F19" s="120"/>
      <c r="G19" s="11"/>
      <c r="H19" s="11"/>
      <c r="I19" s="109" t="s">
        <v>1252</v>
      </c>
      <c r="J19" s="108" t="s">
        <v>184</v>
      </c>
      <c r="K19" s="111" t="s">
        <v>1262</v>
      </c>
      <c r="L19" s="11"/>
      <c r="M19" s="109" t="s">
        <v>1259</v>
      </c>
      <c r="N19" s="23" t="s">
        <v>1266</v>
      </c>
      <c r="O19" s="23" t="s">
        <v>1270</v>
      </c>
      <c r="P19" s="11"/>
      <c r="Q19" s="111" t="s">
        <v>233</v>
      </c>
      <c r="R19" s="111" t="s">
        <v>1273</v>
      </c>
      <c r="S19" s="82" t="s">
        <v>867</v>
      </c>
      <c r="T19" s="11"/>
      <c r="U19" s="11"/>
      <c r="V19" s="17"/>
      <c r="W19" s="12"/>
      <c r="X19" s="17"/>
      <c r="Y19" s="17"/>
      <c r="Z19" s="13"/>
      <c r="AA19" s="71"/>
      <c r="AB19" s="71"/>
      <c r="AC19" s="1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203.25" customHeight="1">
      <c r="A20" s="1"/>
      <c r="B20" s="14"/>
      <c r="C20" s="114"/>
      <c r="D20" s="117"/>
      <c r="E20" s="117"/>
      <c r="F20" s="120"/>
      <c r="G20" s="11"/>
      <c r="H20" s="11"/>
      <c r="I20" s="109" t="s">
        <v>1253</v>
      </c>
      <c r="J20" s="108" t="s">
        <v>226</v>
      </c>
      <c r="K20" s="111" t="s">
        <v>1263</v>
      </c>
      <c r="L20" s="11"/>
      <c r="M20" s="109" t="s">
        <v>1260</v>
      </c>
      <c r="N20" s="111" t="s">
        <v>1266</v>
      </c>
      <c r="O20" s="111" t="s">
        <v>1269</v>
      </c>
      <c r="P20" s="11"/>
      <c r="Q20" s="111" t="s">
        <v>1272</v>
      </c>
      <c r="R20" s="111" t="s">
        <v>1273</v>
      </c>
      <c r="S20" s="82" t="s">
        <v>867</v>
      </c>
      <c r="T20" s="11"/>
      <c r="U20" s="11"/>
      <c r="V20" s="17"/>
      <c r="W20" s="12"/>
      <c r="X20" s="17"/>
      <c r="Y20" s="17"/>
      <c r="Z20" s="13"/>
      <c r="AA20" s="71"/>
      <c r="AB20" s="71"/>
      <c r="AC20" s="1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219" customHeight="1">
      <c r="A21" s="1"/>
      <c r="B21" s="14"/>
      <c r="C21" s="115"/>
      <c r="D21" s="118"/>
      <c r="E21" s="118"/>
      <c r="F21" s="121"/>
      <c r="G21" s="11"/>
      <c r="H21" s="11"/>
      <c r="I21" s="109" t="s">
        <v>1254</v>
      </c>
      <c r="J21" s="108" t="s">
        <v>1257</v>
      </c>
      <c r="K21" s="108" t="s">
        <v>1264</v>
      </c>
      <c r="L21" s="11"/>
      <c r="M21" s="112"/>
      <c r="N21" s="11"/>
      <c r="O21" s="11"/>
      <c r="P21" s="11"/>
      <c r="Q21" s="111" t="s">
        <v>1275</v>
      </c>
      <c r="R21" s="111" t="s">
        <v>1273</v>
      </c>
      <c r="S21" s="82" t="s">
        <v>867</v>
      </c>
      <c r="T21" s="11"/>
      <c r="U21" s="11"/>
      <c r="V21" s="17"/>
      <c r="W21" s="12"/>
      <c r="X21" s="17"/>
      <c r="Y21" s="17"/>
      <c r="Z21" s="13"/>
      <c r="AA21" s="71"/>
      <c r="AB21" s="71"/>
      <c r="AC21" s="1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97.25" customHeight="1">
      <c r="A22" s="1"/>
      <c r="B22" s="14"/>
      <c r="C22" s="8" t="s">
        <v>483</v>
      </c>
      <c r="D22" s="18" t="s">
        <v>484</v>
      </c>
      <c r="E22" s="19" t="s">
        <v>485</v>
      </c>
      <c r="F22" s="20" t="s">
        <v>330</v>
      </c>
      <c r="G22" s="11"/>
      <c r="H22" s="11"/>
      <c r="I22" s="21" t="s">
        <v>198</v>
      </c>
      <c r="J22" s="20" t="s">
        <v>184</v>
      </c>
      <c r="K22" s="84" t="s">
        <v>199</v>
      </c>
      <c r="L22" s="11"/>
      <c r="M22" s="11"/>
      <c r="N22" s="11"/>
      <c r="O22" s="11"/>
      <c r="P22" s="11"/>
      <c r="Q22" s="21" t="s">
        <v>1291</v>
      </c>
      <c r="R22" s="80" t="s">
        <v>196</v>
      </c>
      <c r="S22" s="82" t="s">
        <v>186</v>
      </c>
      <c r="T22" s="11"/>
      <c r="U22" s="11"/>
      <c r="V22" s="17">
        <v>534.1</v>
      </c>
      <c r="W22" s="12">
        <v>534.1</v>
      </c>
      <c r="X22" s="17">
        <v>652.8</v>
      </c>
      <c r="Y22" s="17">
        <v>1879.9</v>
      </c>
      <c r="Z22" s="13"/>
      <c r="AA22" s="71">
        <v>3930.3</v>
      </c>
      <c r="AB22" s="71">
        <v>0</v>
      </c>
      <c r="AC22" s="11"/>
      <c r="AD22" s="1"/>
      <c r="AE22" s="1"/>
      <c r="AF22" s="1" t="s">
        <v>486</v>
      </c>
      <c r="AG22" s="1" t="s">
        <v>487</v>
      </c>
      <c r="AH22" s="1" t="s">
        <v>488</v>
      </c>
      <c r="AI22" s="1" t="s">
        <v>489</v>
      </c>
      <c r="AJ22" s="1" t="s">
        <v>490</v>
      </c>
      <c r="AK22" s="1" t="s">
        <v>491</v>
      </c>
      <c r="AL22" s="1" t="s">
        <v>492</v>
      </c>
      <c r="AM22" s="1" t="s">
        <v>493</v>
      </c>
      <c r="AN22" s="1" t="s">
        <v>494</v>
      </c>
      <c r="AO22" s="1" t="s">
        <v>495</v>
      </c>
      <c r="AP22" s="1" t="s">
        <v>496</v>
      </c>
      <c r="AQ22" s="1" t="s">
        <v>497</v>
      </c>
      <c r="AR22" s="1" t="s">
        <v>498</v>
      </c>
      <c r="AS22" s="1" t="s">
        <v>769</v>
      </c>
      <c r="AT22" s="1" t="s">
        <v>770</v>
      </c>
      <c r="AU22" s="1" t="s">
        <v>771</v>
      </c>
      <c r="AV22" s="1" t="s">
        <v>772</v>
      </c>
      <c r="AW22" s="1"/>
      <c r="AX22" s="1"/>
      <c r="AY22" s="1"/>
      <c r="AZ22" s="1"/>
    </row>
    <row r="23" spans="1:52" ht="34.5" customHeight="1" hidden="1">
      <c r="A23" s="1"/>
      <c r="B23" s="14"/>
      <c r="C23" s="8" t="s">
        <v>773</v>
      </c>
      <c r="D23" s="18" t="s">
        <v>774</v>
      </c>
      <c r="E23" s="19" t="s">
        <v>775</v>
      </c>
      <c r="F23" s="20"/>
      <c r="G23" s="11"/>
      <c r="H23" s="11"/>
      <c r="I23" s="11"/>
      <c r="J23" s="11"/>
      <c r="K23" s="77"/>
      <c r="L23" s="11"/>
      <c r="M23" s="11"/>
      <c r="N23" s="11"/>
      <c r="O23" s="11"/>
      <c r="P23" s="11"/>
      <c r="Q23" s="11"/>
      <c r="R23" s="77"/>
      <c r="S23" s="11"/>
      <c r="T23" s="11"/>
      <c r="U23" s="11"/>
      <c r="V23" s="17"/>
      <c r="W23" s="12"/>
      <c r="X23" s="17"/>
      <c r="Y23" s="17"/>
      <c r="Z23" s="13"/>
      <c r="AA23" s="71"/>
      <c r="AB23" s="71"/>
      <c r="AC23" s="11"/>
      <c r="AD23" s="1"/>
      <c r="AE23" s="1"/>
      <c r="AF23" s="1" t="s">
        <v>776</v>
      </c>
      <c r="AG23" s="1" t="s">
        <v>777</v>
      </c>
      <c r="AH23" s="1" t="s">
        <v>778</v>
      </c>
      <c r="AI23" s="1" t="s">
        <v>779</v>
      </c>
      <c r="AJ23" s="1" t="s">
        <v>780</v>
      </c>
      <c r="AK23" s="1" t="s">
        <v>781</v>
      </c>
      <c r="AL23" s="1" t="s">
        <v>782</v>
      </c>
      <c r="AM23" s="1" t="s">
        <v>783</v>
      </c>
      <c r="AN23" s="1" t="s">
        <v>784</v>
      </c>
      <c r="AO23" s="1" t="s">
        <v>785</v>
      </c>
      <c r="AP23" s="1" t="s">
        <v>786</v>
      </c>
      <c r="AQ23" s="1" t="s">
        <v>787</v>
      </c>
      <c r="AR23" s="1" t="s">
        <v>788</v>
      </c>
      <c r="AS23" s="1" t="s">
        <v>789</v>
      </c>
      <c r="AT23" s="1" t="s">
        <v>790</v>
      </c>
      <c r="AU23" s="1" t="s">
        <v>791</v>
      </c>
      <c r="AV23" s="1" t="s">
        <v>792</v>
      </c>
      <c r="AW23" s="1"/>
      <c r="AX23" s="1"/>
      <c r="AY23" s="1"/>
      <c r="AZ23" s="1"/>
    </row>
    <row r="24" spans="1:52" ht="175.5" customHeight="1">
      <c r="A24" s="1"/>
      <c r="B24" s="14"/>
      <c r="C24" s="8" t="s">
        <v>1019</v>
      </c>
      <c r="D24" s="18" t="s">
        <v>794</v>
      </c>
      <c r="E24" s="19" t="s">
        <v>795</v>
      </c>
      <c r="F24" s="26" t="s">
        <v>1001</v>
      </c>
      <c r="G24" s="11"/>
      <c r="H24" s="11"/>
      <c r="I24" s="21" t="s">
        <v>198</v>
      </c>
      <c r="J24" s="11"/>
      <c r="K24" s="77" t="s">
        <v>199</v>
      </c>
      <c r="L24" s="11"/>
      <c r="M24" s="11"/>
      <c r="N24" s="11"/>
      <c r="O24" s="11"/>
      <c r="P24" s="11"/>
      <c r="Q24" s="21" t="s">
        <v>1278</v>
      </c>
      <c r="R24" s="28" t="s">
        <v>225</v>
      </c>
      <c r="S24" s="82" t="s">
        <v>186</v>
      </c>
      <c r="T24" s="11"/>
      <c r="U24" s="11"/>
      <c r="V24" s="17">
        <f>420+8628+2860+672.1-8628</f>
        <v>3952.1000000000004</v>
      </c>
      <c r="W24" s="12">
        <v>1605.6</v>
      </c>
      <c r="X24" s="17">
        <v>0</v>
      </c>
      <c r="Y24" s="65">
        <f>200</f>
        <v>200</v>
      </c>
      <c r="Z24" s="13"/>
      <c r="AA24" s="65">
        <f>300</f>
        <v>300</v>
      </c>
      <c r="AB24" s="65">
        <f>300</f>
        <v>300</v>
      </c>
      <c r="AC24" s="11"/>
      <c r="AD24" s="1"/>
      <c r="AE24" s="1"/>
      <c r="AF24" s="1" t="s">
        <v>799</v>
      </c>
      <c r="AG24" s="1" t="s">
        <v>800</v>
      </c>
      <c r="AH24" s="1" t="s">
        <v>801</v>
      </c>
      <c r="AI24" s="1" t="s">
        <v>802</v>
      </c>
      <c r="AJ24" s="1" t="s">
        <v>803</v>
      </c>
      <c r="AK24" s="1" t="s">
        <v>804</v>
      </c>
      <c r="AL24" s="1" t="s">
        <v>805</v>
      </c>
      <c r="AM24" s="1" t="s">
        <v>806</v>
      </c>
      <c r="AN24" s="1" t="s">
        <v>807</v>
      </c>
      <c r="AO24" s="1" t="s">
        <v>808</v>
      </c>
      <c r="AP24" s="1" t="s">
        <v>809</v>
      </c>
      <c r="AQ24" s="1" t="s">
        <v>810</v>
      </c>
      <c r="AR24" s="1" t="s">
        <v>811</v>
      </c>
      <c r="AS24" s="1" t="s">
        <v>812</v>
      </c>
      <c r="AT24" s="1" t="s">
        <v>813</v>
      </c>
      <c r="AU24" s="1" t="s">
        <v>814</v>
      </c>
      <c r="AV24" s="1" t="s">
        <v>815</v>
      </c>
      <c r="AW24" s="1"/>
      <c r="AX24" s="1"/>
      <c r="AY24" s="1"/>
      <c r="AZ24" s="1"/>
    </row>
    <row r="25" spans="1:52" ht="121.5" customHeight="1">
      <c r="A25" s="1"/>
      <c r="B25" s="25"/>
      <c r="C25" s="8" t="s">
        <v>1039</v>
      </c>
      <c r="D25" s="18" t="s">
        <v>817</v>
      </c>
      <c r="E25" s="19" t="s">
        <v>818</v>
      </c>
      <c r="F25" s="26" t="s">
        <v>331</v>
      </c>
      <c r="G25" s="11"/>
      <c r="H25" s="11"/>
      <c r="I25" s="21" t="s">
        <v>198</v>
      </c>
      <c r="J25" s="77" t="s">
        <v>184</v>
      </c>
      <c r="K25" s="84" t="s">
        <v>199</v>
      </c>
      <c r="L25" s="11"/>
      <c r="M25" s="11"/>
      <c r="N25" s="11"/>
      <c r="O25" s="11"/>
      <c r="P25" s="11"/>
      <c r="Q25" s="21" t="s">
        <v>1280</v>
      </c>
      <c r="R25" s="28" t="s">
        <v>226</v>
      </c>
      <c r="S25" s="82" t="s">
        <v>186</v>
      </c>
      <c r="T25" s="11"/>
      <c r="U25" s="11"/>
      <c r="V25" s="17">
        <v>13312.4</v>
      </c>
      <c r="W25" s="12">
        <v>11391.6</v>
      </c>
      <c r="X25" s="17">
        <v>3849.7</v>
      </c>
      <c r="Y25" s="65">
        <f>3700</f>
        <v>3700</v>
      </c>
      <c r="Z25" s="13"/>
      <c r="AA25" s="65">
        <v>3800</v>
      </c>
      <c r="AB25" s="65">
        <v>3800</v>
      </c>
      <c r="AC25" s="11"/>
      <c r="AD25" s="1"/>
      <c r="AE25" s="1"/>
      <c r="AF25" s="1" t="s">
        <v>820</v>
      </c>
      <c r="AG25" s="1" t="s">
        <v>821</v>
      </c>
      <c r="AH25" s="1" t="s">
        <v>822</v>
      </c>
      <c r="AI25" s="1" t="s">
        <v>823</v>
      </c>
      <c r="AJ25" s="1" t="s">
        <v>824</v>
      </c>
      <c r="AK25" s="1" t="s">
        <v>825</v>
      </c>
      <c r="AL25" s="1" t="s">
        <v>826</v>
      </c>
      <c r="AM25" s="1" t="s">
        <v>827</v>
      </c>
      <c r="AN25" s="1" t="s">
        <v>828</v>
      </c>
      <c r="AO25" s="1" t="s">
        <v>829</v>
      </c>
      <c r="AP25" s="1" t="s">
        <v>830</v>
      </c>
      <c r="AQ25" s="1" t="s">
        <v>99</v>
      </c>
      <c r="AR25" s="1" t="s">
        <v>100</v>
      </c>
      <c r="AS25" s="1" t="s">
        <v>101</v>
      </c>
      <c r="AT25" s="1" t="s">
        <v>102</v>
      </c>
      <c r="AU25" s="1" t="s">
        <v>103</v>
      </c>
      <c r="AV25" s="1" t="s">
        <v>104</v>
      </c>
      <c r="AW25" s="1"/>
      <c r="AX25" s="1"/>
      <c r="AY25" s="1"/>
      <c r="AZ25" s="1"/>
    </row>
    <row r="26" spans="1:52" ht="132" customHeight="1">
      <c r="A26" s="1"/>
      <c r="B26" s="25"/>
      <c r="C26" s="8" t="s">
        <v>1059</v>
      </c>
      <c r="D26" s="18" t="s">
        <v>1281</v>
      </c>
      <c r="E26" s="19" t="s">
        <v>107</v>
      </c>
      <c r="F26" s="26" t="s">
        <v>315</v>
      </c>
      <c r="G26" s="11"/>
      <c r="H26" s="11"/>
      <c r="I26" s="21" t="s">
        <v>183</v>
      </c>
      <c r="J26" s="77" t="s">
        <v>184</v>
      </c>
      <c r="K26" s="84" t="s">
        <v>199</v>
      </c>
      <c r="L26" s="11"/>
      <c r="M26" s="85" t="s">
        <v>205</v>
      </c>
      <c r="N26" s="77" t="s">
        <v>206</v>
      </c>
      <c r="O26" s="87" t="s">
        <v>207</v>
      </c>
      <c r="P26" s="11"/>
      <c r="Q26" s="21" t="s">
        <v>1282</v>
      </c>
      <c r="R26" s="28" t="s">
        <v>109</v>
      </c>
      <c r="S26" s="82" t="s">
        <v>186</v>
      </c>
      <c r="T26" s="11"/>
      <c r="U26" s="11"/>
      <c r="V26" s="17">
        <v>23023.5</v>
      </c>
      <c r="W26" s="12">
        <v>9316.8</v>
      </c>
      <c r="X26" s="17">
        <f>800+800</f>
        <v>1600</v>
      </c>
      <c r="Y26" s="73">
        <f>900+900</f>
        <v>1800</v>
      </c>
      <c r="Z26" s="13"/>
      <c r="AA26" s="65">
        <f>1000+1000</f>
        <v>2000</v>
      </c>
      <c r="AB26" s="65">
        <f>1000+1000</f>
        <v>2000</v>
      </c>
      <c r="AC26" s="11"/>
      <c r="AD26" s="1"/>
      <c r="AE26" s="1"/>
      <c r="AF26" s="1" t="s">
        <v>110</v>
      </c>
      <c r="AG26" s="1" t="s">
        <v>111</v>
      </c>
      <c r="AH26" s="1" t="s">
        <v>112</v>
      </c>
      <c r="AI26" s="1" t="s">
        <v>113</v>
      </c>
      <c r="AJ26" s="1" t="s">
        <v>114</v>
      </c>
      <c r="AK26" s="1" t="s">
        <v>115</v>
      </c>
      <c r="AL26" s="1" t="s">
        <v>116</v>
      </c>
      <c r="AM26" s="1" t="s">
        <v>117</v>
      </c>
      <c r="AN26" s="1" t="s">
        <v>118</v>
      </c>
      <c r="AO26" s="1" t="s">
        <v>119</v>
      </c>
      <c r="AP26" s="1" t="s">
        <v>120</v>
      </c>
      <c r="AQ26" s="1" t="s">
        <v>121</v>
      </c>
      <c r="AR26" s="1" t="s">
        <v>122</v>
      </c>
      <c r="AS26" s="1" t="s">
        <v>123</v>
      </c>
      <c r="AT26" s="1" t="s">
        <v>124</v>
      </c>
      <c r="AU26" s="1" t="s">
        <v>125</v>
      </c>
      <c r="AV26" s="1" t="s">
        <v>126</v>
      </c>
      <c r="AW26" s="1"/>
      <c r="AX26" s="1"/>
      <c r="AY26" s="1"/>
      <c r="AZ26" s="1"/>
    </row>
    <row r="27" spans="1:52" ht="129" customHeight="1">
      <c r="A27" s="1"/>
      <c r="B27" s="25"/>
      <c r="C27" s="8" t="s">
        <v>127</v>
      </c>
      <c r="D27" s="18" t="s">
        <v>128</v>
      </c>
      <c r="E27" s="19" t="s">
        <v>129</v>
      </c>
      <c r="F27" s="26" t="s">
        <v>796</v>
      </c>
      <c r="G27" s="11"/>
      <c r="H27" s="11"/>
      <c r="I27" s="21"/>
      <c r="J27" s="77"/>
      <c r="K27" s="84"/>
      <c r="L27" s="11"/>
      <c r="M27" s="11"/>
      <c r="N27" s="11"/>
      <c r="O27" s="11"/>
      <c r="P27" s="11"/>
      <c r="Q27" s="21" t="s">
        <v>233</v>
      </c>
      <c r="R27" s="28"/>
      <c r="S27" s="24"/>
      <c r="T27" s="11"/>
      <c r="U27" s="11"/>
      <c r="V27" s="17">
        <f>7579</f>
        <v>7579</v>
      </c>
      <c r="W27" s="12">
        <v>0</v>
      </c>
      <c r="X27" s="17">
        <f>4606.83-3497.612</f>
        <v>1109.2179999999998</v>
      </c>
      <c r="Y27" s="17">
        <f>1109.218</f>
        <v>1109.218</v>
      </c>
      <c r="Z27" s="13"/>
      <c r="AA27" s="71">
        <f>1109.218</f>
        <v>1109.218</v>
      </c>
      <c r="AB27" s="71">
        <f>1109.218</f>
        <v>1109.218</v>
      </c>
      <c r="AC27" s="11"/>
      <c r="AD27" s="1"/>
      <c r="AE27" s="1"/>
      <c r="AF27" s="1" t="s">
        <v>130</v>
      </c>
      <c r="AG27" s="1" t="s">
        <v>131</v>
      </c>
      <c r="AH27" s="1" t="s">
        <v>132</v>
      </c>
      <c r="AI27" s="1" t="s">
        <v>133</v>
      </c>
      <c r="AJ27" s="1" t="s">
        <v>134</v>
      </c>
      <c r="AK27" s="1" t="s">
        <v>135</v>
      </c>
      <c r="AL27" s="1" t="s">
        <v>136</v>
      </c>
      <c r="AM27" s="1" t="s">
        <v>137</v>
      </c>
      <c r="AN27" s="1" t="s">
        <v>138</v>
      </c>
      <c r="AO27" s="1" t="s">
        <v>139</v>
      </c>
      <c r="AP27" s="1" t="s">
        <v>140</v>
      </c>
      <c r="AQ27" s="1" t="s">
        <v>141</v>
      </c>
      <c r="AR27" s="1" t="s">
        <v>142</v>
      </c>
      <c r="AS27" s="1" t="s">
        <v>143</v>
      </c>
      <c r="AT27" s="1" t="s">
        <v>144</v>
      </c>
      <c r="AU27" s="1" t="s">
        <v>145</v>
      </c>
      <c r="AV27" s="1" t="s">
        <v>146</v>
      </c>
      <c r="AW27" s="1"/>
      <c r="AX27" s="1"/>
      <c r="AY27" s="1"/>
      <c r="AZ27" s="1"/>
    </row>
    <row r="28" spans="1:52" ht="73.5" customHeight="1" hidden="1">
      <c r="A28" s="1"/>
      <c r="B28" s="25"/>
      <c r="C28" s="8" t="s">
        <v>147</v>
      </c>
      <c r="D28" s="18" t="s">
        <v>148</v>
      </c>
      <c r="E28" s="19" t="s">
        <v>149</v>
      </c>
      <c r="F28" s="20"/>
      <c r="G28" s="11"/>
      <c r="H28" s="11"/>
      <c r="I28" s="11"/>
      <c r="J28" s="83"/>
      <c r="K28" s="77"/>
      <c r="L28" s="11"/>
      <c r="M28" s="11"/>
      <c r="N28" s="11"/>
      <c r="O28" s="11"/>
      <c r="P28" s="11"/>
      <c r="Q28" s="11"/>
      <c r="R28" s="77"/>
      <c r="S28" s="11"/>
      <c r="T28" s="11"/>
      <c r="U28" s="11"/>
      <c r="V28" s="17"/>
      <c r="W28" s="12"/>
      <c r="X28" s="17"/>
      <c r="Y28" s="17"/>
      <c r="Z28" s="13"/>
      <c r="AA28" s="71"/>
      <c r="AB28" s="71"/>
      <c r="AC28" s="11"/>
      <c r="AD28" s="1"/>
      <c r="AE28" s="1"/>
      <c r="AF28" s="1" t="s">
        <v>150</v>
      </c>
      <c r="AG28" s="1" t="s">
        <v>1217</v>
      </c>
      <c r="AH28" s="1" t="s">
        <v>1218</v>
      </c>
      <c r="AI28" s="1" t="s">
        <v>1219</v>
      </c>
      <c r="AJ28" s="1" t="s">
        <v>1220</v>
      </c>
      <c r="AK28" s="1" t="s">
        <v>1221</v>
      </c>
      <c r="AL28" s="1" t="s">
        <v>1222</v>
      </c>
      <c r="AM28" s="1" t="s">
        <v>1223</v>
      </c>
      <c r="AN28" s="1" t="s">
        <v>562</v>
      </c>
      <c r="AO28" s="1" t="s">
        <v>563</v>
      </c>
      <c r="AP28" s="1" t="s">
        <v>564</v>
      </c>
      <c r="AQ28" s="1" t="s">
        <v>565</v>
      </c>
      <c r="AR28" s="1" t="s">
        <v>566</v>
      </c>
      <c r="AS28" s="1" t="s">
        <v>567</v>
      </c>
      <c r="AT28" s="1" t="s">
        <v>568</v>
      </c>
      <c r="AU28" s="1" t="s">
        <v>569</v>
      </c>
      <c r="AV28" s="1" t="s">
        <v>570</v>
      </c>
      <c r="AW28" s="1"/>
      <c r="AX28" s="1"/>
      <c r="AY28" s="1"/>
      <c r="AZ28" s="1"/>
    </row>
    <row r="29" spans="1:52" ht="139.5" customHeight="1">
      <c r="A29" s="1"/>
      <c r="B29" s="14"/>
      <c r="C29" s="8" t="s">
        <v>1062</v>
      </c>
      <c r="D29" s="18" t="s">
        <v>572</v>
      </c>
      <c r="E29" s="19" t="s">
        <v>573</v>
      </c>
      <c r="F29" s="26" t="s">
        <v>613</v>
      </c>
      <c r="G29" s="11"/>
      <c r="H29" s="11"/>
      <c r="I29" s="21" t="s">
        <v>198</v>
      </c>
      <c r="J29" s="83"/>
      <c r="K29" s="77" t="s">
        <v>199</v>
      </c>
      <c r="L29" s="11"/>
      <c r="M29" s="11"/>
      <c r="N29" s="11"/>
      <c r="O29" s="11"/>
      <c r="P29" s="11"/>
      <c r="Q29" s="21" t="s">
        <v>1283</v>
      </c>
      <c r="R29" s="80" t="s">
        <v>226</v>
      </c>
      <c r="S29" s="79" t="s">
        <v>867</v>
      </c>
      <c r="T29" s="11"/>
      <c r="U29" s="11"/>
      <c r="V29" s="17"/>
      <c r="W29" s="12">
        <v>0</v>
      </c>
      <c r="X29" s="17">
        <v>0</v>
      </c>
      <c r="Y29" s="17">
        <v>0</v>
      </c>
      <c r="Z29" s="13"/>
      <c r="AA29" s="71">
        <v>0</v>
      </c>
      <c r="AB29" s="71">
        <v>0</v>
      </c>
      <c r="AC29" s="11"/>
      <c r="AD29" s="1"/>
      <c r="AE29" s="1"/>
      <c r="AF29" s="1" t="s">
        <v>574</v>
      </c>
      <c r="AG29" s="1" t="s">
        <v>575</v>
      </c>
      <c r="AH29" s="1" t="s">
        <v>576</v>
      </c>
      <c r="AI29" s="1" t="s">
        <v>577</v>
      </c>
      <c r="AJ29" s="1" t="s">
        <v>578</v>
      </c>
      <c r="AK29" s="1" t="s">
        <v>579</v>
      </c>
      <c r="AL29" s="1" t="s">
        <v>580</v>
      </c>
      <c r="AM29" s="1" t="s">
        <v>581</v>
      </c>
      <c r="AN29" s="1" t="s">
        <v>582</v>
      </c>
      <c r="AO29" s="1" t="s">
        <v>583</v>
      </c>
      <c r="AP29" s="1" t="s">
        <v>584</v>
      </c>
      <c r="AQ29" s="1" t="s">
        <v>585</v>
      </c>
      <c r="AR29" s="1" t="s">
        <v>586</v>
      </c>
      <c r="AS29" s="1" t="s">
        <v>587</v>
      </c>
      <c r="AT29" s="1" t="s">
        <v>588</v>
      </c>
      <c r="AU29" s="1" t="s">
        <v>589</v>
      </c>
      <c r="AV29" s="1" t="s">
        <v>590</v>
      </c>
      <c r="AW29" s="1"/>
      <c r="AX29" s="1"/>
      <c r="AY29" s="1"/>
      <c r="AZ29" s="1"/>
    </row>
    <row r="30" spans="1:52" ht="131.25" customHeight="1">
      <c r="A30" s="1"/>
      <c r="B30" s="14"/>
      <c r="C30" s="8" t="s">
        <v>732</v>
      </c>
      <c r="D30" s="18" t="s">
        <v>592</v>
      </c>
      <c r="E30" s="19" t="s">
        <v>593</v>
      </c>
      <c r="F30" s="26" t="s">
        <v>613</v>
      </c>
      <c r="G30" s="11"/>
      <c r="H30" s="11"/>
      <c r="I30" s="21" t="s">
        <v>198</v>
      </c>
      <c r="J30" s="77" t="s">
        <v>184</v>
      </c>
      <c r="K30" s="84" t="s">
        <v>199</v>
      </c>
      <c r="L30" s="11"/>
      <c r="M30" s="11"/>
      <c r="N30" s="11"/>
      <c r="O30" s="11"/>
      <c r="P30" s="11"/>
      <c r="Q30" s="21" t="s">
        <v>1279</v>
      </c>
      <c r="R30" s="28" t="s">
        <v>227</v>
      </c>
      <c r="S30" s="82" t="s">
        <v>186</v>
      </c>
      <c r="T30" s="11"/>
      <c r="U30" s="11"/>
      <c r="V30" s="17">
        <v>426</v>
      </c>
      <c r="W30" s="63">
        <v>261.8</v>
      </c>
      <c r="X30" s="17">
        <f>496</f>
        <v>496</v>
      </c>
      <c r="Y30" s="17">
        <f>13+100+23+200</f>
        <v>336</v>
      </c>
      <c r="Z30" s="27"/>
      <c r="AA30" s="65">
        <f>2+100+100+14+300</f>
        <v>516</v>
      </c>
      <c r="AB30" s="65">
        <f>2+100+100+14+300</f>
        <v>516</v>
      </c>
      <c r="AC30" s="11"/>
      <c r="AD30" s="1"/>
      <c r="AE30" s="1"/>
      <c r="AF30" s="1" t="s">
        <v>594</v>
      </c>
      <c r="AG30" s="1" t="s">
        <v>595</v>
      </c>
      <c r="AH30" s="1" t="s">
        <v>596</v>
      </c>
      <c r="AI30" s="1" t="s">
        <v>597</v>
      </c>
      <c r="AJ30" s="1" t="s">
        <v>598</v>
      </c>
      <c r="AK30" s="1" t="s">
        <v>599</v>
      </c>
      <c r="AL30" s="1" t="s">
        <v>600</v>
      </c>
      <c r="AM30" s="1" t="s">
        <v>601</v>
      </c>
      <c r="AN30" s="1" t="s">
        <v>602</v>
      </c>
      <c r="AO30" s="1" t="s">
        <v>603</v>
      </c>
      <c r="AP30" s="1" t="s">
        <v>604</v>
      </c>
      <c r="AQ30" s="1" t="s">
        <v>605</v>
      </c>
      <c r="AR30" s="1" t="s">
        <v>606</v>
      </c>
      <c r="AS30" s="1" t="s">
        <v>607</v>
      </c>
      <c r="AT30" s="1" t="s">
        <v>608</v>
      </c>
      <c r="AU30" s="1" t="s">
        <v>609</v>
      </c>
      <c r="AV30" s="1" t="s">
        <v>610</v>
      </c>
      <c r="AW30" s="1"/>
      <c r="AX30" s="1"/>
      <c r="AY30" s="1"/>
      <c r="AZ30" s="1"/>
    </row>
    <row r="31" spans="1:52" ht="146.25">
      <c r="A31" s="1"/>
      <c r="B31" s="14"/>
      <c r="C31" s="8" t="s">
        <v>752</v>
      </c>
      <c r="D31" s="18" t="s">
        <v>611</v>
      </c>
      <c r="E31" s="19" t="s">
        <v>612</v>
      </c>
      <c r="F31" s="26" t="s">
        <v>613</v>
      </c>
      <c r="G31" s="11"/>
      <c r="H31" s="11"/>
      <c r="I31" s="21" t="s">
        <v>198</v>
      </c>
      <c r="J31" s="77"/>
      <c r="K31" s="84" t="s">
        <v>199</v>
      </c>
      <c r="L31" s="11"/>
      <c r="M31" s="11"/>
      <c r="N31" s="11"/>
      <c r="O31" s="11"/>
      <c r="P31" s="11"/>
      <c r="Q31" s="21" t="s">
        <v>1279</v>
      </c>
      <c r="R31" s="28" t="s">
        <v>226</v>
      </c>
      <c r="S31" s="82" t="s">
        <v>195</v>
      </c>
      <c r="T31" s="11"/>
      <c r="U31" s="11"/>
      <c r="V31" s="17">
        <v>951</v>
      </c>
      <c r="W31" s="12">
        <v>0</v>
      </c>
      <c r="X31" s="17">
        <f>686</f>
        <v>686</v>
      </c>
      <c r="Y31" s="17">
        <f>686</f>
        <v>686</v>
      </c>
      <c r="Z31" s="13"/>
      <c r="AA31" s="71">
        <f>666+20</f>
        <v>686</v>
      </c>
      <c r="AB31" s="71">
        <f>666+20</f>
        <v>686</v>
      </c>
      <c r="AC31" s="1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60.75" customHeight="1" hidden="1">
      <c r="A32" s="1"/>
      <c r="B32" s="25"/>
      <c r="C32" s="8" t="s">
        <v>615</v>
      </c>
      <c r="D32" s="18" t="s">
        <v>616</v>
      </c>
      <c r="E32" s="19" t="s">
        <v>617</v>
      </c>
      <c r="F32" s="20"/>
      <c r="G32" s="11"/>
      <c r="H32" s="11"/>
      <c r="I32" s="11"/>
      <c r="J32" s="83"/>
      <c r="K32" s="77"/>
      <c r="L32" s="11"/>
      <c r="M32" s="11"/>
      <c r="N32" s="11"/>
      <c r="O32" s="11"/>
      <c r="P32" s="11"/>
      <c r="Q32" s="11"/>
      <c r="R32" s="77"/>
      <c r="S32" s="11"/>
      <c r="T32" s="11"/>
      <c r="U32" s="11"/>
      <c r="V32" s="17"/>
      <c r="W32" s="12"/>
      <c r="X32" s="17"/>
      <c r="Y32" s="17"/>
      <c r="Z32" s="13"/>
      <c r="AA32" s="71"/>
      <c r="AB32" s="71"/>
      <c r="AC32" s="11"/>
      <c r="AD32" s="1"/>
      <c r="AE32" s="1"/>
      <c r="AF32" s="1" t="s">
        <v>618</v>
      </c>
      <c r="AG32" s="1" t="s">
        <v>619</v>
      </c>
      <c r="AH32" s="1" t="s">
        <v>620</v>
      </c>
      <c r="AI32" s="1" t="s">
        <v>621</v>
      </c>
      <c r="AJ32" s="1" t="s">
        <v>622</v>
      </c>
      <c r="AK32" s="1" t="s">
        <v>623</v>
      </c>
      <c r="AL32" s="1" t="s">
        <v>624</v>
      </c>
      <c r="AM32" s="1" t="s">
        <v>625</v>
      </c>
      <c r="AN32" s="1" t="s">
        <v>626</v>
      </c>
      <c r="AO32" s="1" t="s">
        <v>627</v>
      </c>
      <c r="AP32" s="1" t="s">
        <v>628</v>
      </c>
      <c r="AQ32" s="1" t="s">
        <v>629</v>
      </c>
      <c r="AR32" s="1" t="s">
        <v>630</v>
      </c>
      <c r="AS32" s="1" t="s">
        <v>631</v>
      </c>
      <c r="AT32" s="1" t="s">
        <v>632</v>
      </c>
      <c r="AU32" s="1" t="s">
        <v>633</v>
      </c>
      <c r="AV32" s="1" t="s">
        <v>634</v>
      </c>
      <c r="AW32" s="1"/>
      <c r="AX32" s="1"/>
      <c r="AY32" s="1"/>
      <c r="AZ32" s="1"/>
    </row>
    <row r="33" spans="1:52" ht="70.5" customHeight="1" hidden="1">
      <c r="A33" s="1"/>
      <c r="B33" s="25"/>
      <c r="C33" s="8" t="s">
        <v>635</v>
      </c>
      <c r="D33" s="18" t="s">
        <v>636</v>
      </c>
      <c r="E33" s="19" t="s">
        <v>637</v>
      </c>
      <c r="F33" s="20"/>
      <c r="G33" s="11"/>
      <c r="H33" s="11"/>
      <c r="I33" s="11"/>
      <c r="J33" s="83"/>
      <c r="K33" s="77"/>
      <c r="L33" s="11"/>
      <c r="M33" s="11"/>
      <c r="N33" s="11"/>
      <c r="O33" s="11"/>
      <c r="P33" s="11"/>
      <c r="Q33" s="11"/>
      <c r="R33" s="77"/>
      <c r="S33" s="11"/>
      <c r="T33" s="11"/>
      <c r="U33" s="11"/>
      <c r="V33" s="17"/>
      <c r="W33" s="12"/>
      <c r="X33" s="17"/>
      <c r="Y33" s="17"/>
      <c r="Z33" s="13"/>
      <c r="AA33" s="71"/>
      <c r="AB33" s="71"/>
      <c r="AC33" s="11"/>
      <c r="AD33" s="1"/>
      <c r="AE33" s="1"/>
      <c r="AF33" s="1" t="s">
        <v>638</v>
      </c>
      <c r="AG33" s="1" t="s">
        <v>639</v>
      </c>
      <c r="AH33" s="1" t="s">
        <v>640</v>
      </c>
      <c r="AI33" s="1" t="s">
        <v>641</v>
      </c>
      <c r="AJ33" s="1" t="s">
        <v>642</v>
      </c>
      <c r="AK33" s="1" t="s">
        <v>643</v>
      </c>
      <c r="AL33" s="1" t="s">
        <v>644</v>
      </c>
      <c r="AM33" s="1" t="s">
        <v>645</v>
      </c>
      <c r="AN33" s="1" t="s">
        <v>646</v>
      </c>
      <c r="AO33" s="1" t="s">
        <v>647</v>
      </c>
      <c r="AP33" s="1" t="s">
        <v>648</v>
      </c>
      <c r="AQ33" s="1" t="s">
        <v>649</v>
      </c>
      <c r="AR33" s="1" t="s">
        <v>650</v>
      </c>
      <c r="AS33" s="1" t="s">
        <v>651</v>
      </c>
      <c r="AT33" s="1" t="s">
        <v>652</v>
      </c>
      <c r="AU33" s="1" t="s">
        <v>653</v>
      </c>
      <c r="AV33" s="1" t="s">
        <v>654</v>
      </c>
      <c r="AW33" s="1"/>
      <c r="AX33" s="1"/>
      <c r="AY33" s="1"/>
      <c r="AZ33" s="1"/>
    </row>
    <row r="34" spans="1:52" ht="133.5" customHeight="1">
      <c r="A34" s="1"/>
      <c r="B34" s="25"/>
      <c r="C34" s="8" t="s">
        <v>483</v>
      </c>
      <c r="D34" s="18" t="s">
        <v>655</v>
      </c>
      <c r="E34" s="19" t="s">
        <v>656</v>
      </c>
      <c r="F34" s="26" t="s">
        <v>314</v>
      </c>
      <c r="G34" s="11"/>
      <c r="H34" s="11"/>
      <c r="I34" s="21" t="s">
        <v>198</v>
      </c>
      <c r="J34" s="77" t="s">
        <v>184</v>
      </c>
      <c r="K34" s="84">
        <v>38718</v>
      </c>
      <c r="L34" s="11"/>
      <c r="M34" s="11"/>
      <c r="N34" s="11"/>
      <c r="O34" s="11"/>
      <c r="P34" s="11"/>
      <c r="Q34" s="21" t="s">
        <v>1284</v>
      </c>
      <c r="R34" s="28" t="s">
        <v>228</v>
      </c>
      <c r="S34" s="24" t="s">
        <v>186</v>
      </c>
      <c r="T34" s="11"/>
      <c r="U34" s="11"/>
      <c r="V34" s="91">
        <f>4171.287+866+1416.5+698.713+3495.1+449+205.3</f>
        <v>11301.9</v>
      </c>
      <c r="W34" s="12">
        <v>6532.5</v>
      </c>
      <c r="X34" s="17">
        <v>7683.5</v>
      </c>
      <c r="Y34" s="73">
        <f>8198.5</f>
        <v>8198.5</v>
      </c>
      <c r="Z34" s="13"/>
      <c r="AA34" s="65">
        <f>8212.6</f>
        <v>8212.6</v>
      </c>
      <c r="AB34" s="65">
        <f>8212.6</f>
        <v>8212.6</v>
      </c>
      <c r="AC34" s="11"/>
      <c r="AD34" s="1"/>
      <c r="AE34" s="1"/>
      <c r="AF34" s="1" t="s">
        <v>659</v>
      </c>
      <c r="AG34" s="1" t="s">
        <v>660</v>
      </c>
      <c r="AH34" s="1" t="s">
        <v>661</v>
      </c>
      <c r="AI34" s="1" t="s">
        <v>662</v>
      </c>
      <c r="AJ34" s="1" t="s">
        <v>663</v>
      </c>
      <c r="AK34" s="1" t="s">
        <v>664</v>
      </c>
      <c r="AL34" s="1" t="s">
        <v>665</v>
      </c>
      <c r="AM34" s="1" t="s">
        <v>666</v>
      </c>
      <c r="AN34" s="1" t="s">
        <v>667</v>
      </c>
      <c r="AO34" s="1" t="s">
        <v>668</v>
      </c>
      <c r="AP34" s="1" t="s">
        <v>669</v>
      </c>
      <c r="AQ34" s="1" t="s">
        <v>670</v>
      </c>
      <c r="AR34" s="1" t="s">
        <v>671</v>
      </c>
      <c r="AS34" s="1" t="s">
        <v>672</v>
      </c>
      <c r="AT34" s="1" t="s">
        <v>673</v>
      </c>
      <c r="AU34" s="1" t="s">
        <v>674</v>
      </c>
      <c r="AV34" s="1" t="s">
        <v>675</v>
      </c>
      <c r="AW34" s="1"/>
      <c r="AX34" s="1"/>
      <c r="AY34" s="1"/>
      <c r="AZ34" s="1"/>
    </row>
    <row r="35" spans="1:52" ht="128.25" customHeight="1" hidden="1">
      <c r="A35" s="1"/>
      <c r="B35" s="25"/>
      <c r="C35" s="8" t="s">
        <v>676</v>
      </c>
      <c r="D35" s="18" t="s">
        <v>677</v>
      </c>
      <c r="E35" s="19" t="s">
        <v>678</v>
      </c>
      <c r="F35" s="20"/>
      <c r="G35" s="11"/>
      <c r="H35" s="11"/>
      <c r="I35" s="11"/>
      <c r="J35" s="83"/>
      <c r="K35" s="77"/>
      <c r="L35" s="11"/>
      <c r="M35" s="11"/>
      <c r="N35" s="11"/>
      <c r="O35" s="11"/>
      <c r="P35" s="11"/>
      <c r="Q35" s="11"/>
      <c r="R35" s="77"/>
      <c r="S35" s="11"/>
      <c r="T35" s="11"/>
      <c r="U35" s="11"/>
      <c r="V35" s="17"/>
      <c r="W35" s="12"/>
      <c r="X35" s="17"/>
      <c r="Y35" s="17"/>
      <c r="Z35" s="13"/>
      <c r="AA35" s="71"/>
      <c r="AB35" s="71"/>
      <c r="AC35" s="11"/>
      <c r="AD35" s="1"/>
      <c r="AE35" s="1"/>
      <c r="AF35" s="1" t="s">
        <v>679</v>
      </c>
      <c r="AG35" s="1" t="s">
        <v>680</v>
      </c>
      <c r="AH35" s="1" t="s">
        <v>681</v>
      </c>
      <c r="AI35" s="1" t="s">
        <v>682</v>
      </c>
      <c r="AJ35" s="1" t="s">
        <v>332</v>
      </c>
      <c r="AK35" s="1" t="s">
        <v>333</v>
      </c>
      <c r="AL35" s="1" t="s">
        <v>334</v>
      </c>
      <c r="AM35" s="1" t="s">
        <v>335</v>
      </c>
      <c r="AN35" s="1" t="s">
        <v>336</v>
      </c>
      <c r="AO35" s="1" t="s">
        <v>337</v>
      </c>
      <c r="AP35" s="1" t="s">
        <v>338</v>
      </c>
      <c r="AQ35" s="1" t="s">
        <v>1108</v>
      </c>
      <c r="AR35" s="1" t="s">
        <v>1109</v>
      </c>
      <c r="AS35" s="1" t="s">
        <v>1110</v>
      </c>
      <c r="AT35" s="1" t="s">
        <v>1111</v>
      </c>
      <c r="AU35" s="1" t="s">
        <v>1112</v>
      </c>
      <c r="AV35" s="1" t="s">
        <v>1113</v>
      </c>
      <c r="AW35" s="1"/>
      <c r="AX35" s="1"/>
      <c r="AY35" s="1"/>
      <c r="AZ35" s="1"/>
    </row>
    <row r="36" spans="1:52" ht="87.75" customHeight="1" hidden="1">
      <c r="A36" s="1"/>
      <c r="B36" s="25"/>
      <c r="C36" s="8" t="s">
        <v>1114</v>
      </c>
      <c r="D36" s="18" t="s">
        <v>1115</v>
      </c>
      <c r="E36" s="19" t="s">
        <v>1116</v>
      </c>
      <c r="F36" s="20"/>
      <c r="G36" s="11"/>
      <c r="H36" s="11"/>
      <c r="I36" s="11"/>
      <c r="J36" s="83"/>
      <c r="K36" s="77"/>
      <c r="L36" s="11"/>
      <c r="M36" s="11"/>
      <c r="N36" s="11"/>
      <c r="O36" s="11"/>
      <c r="P36" s="11"/>
      <c r="Q36" s="11"/>
      <c r="R36" s="77"/>
      <c r="S36" s="11"/>
      <c r="T36" s="11"/>
      <c r="U36" s="11"/>
      <c r="V36" s="17"/>
      <c r="W36" s="12"/>
      <c r="X36" s="17"/>
      <c r="Y36" s="17"/>
      <c r="Z36" s="13"/>
      <c r="AA36" s="71"/>
      <c r="AB36" s="71"/>
      <c r="AC36" s="11"/>
      <c r="AD36" s="1"/>
      <c r="AE36" s="1"/>
      <c r="AF36" s="1" t="s">
        <v>1117</v>
      </c>
      <c r="AG36" s="1" t="s">
        <v>1118</v>
      </c>
      <c r="AH36" s="1" t="s">
        <v>1119</v>
      </c>
      <c r="AI36" s="1" t="s">
        <v>1120</v>
      </c>
      <c r="AJ36" s="1" t="s">
        <v>1121</v>
      </c>
      <c r="AK36" s="1" t="s">
        <v>1122</v>
      </c>
      <c r="AL36" s="1" t="s">
        <v>1123</v>
      </c>
      <c r="AM36" s="1" t="s">
        <v>1124</v>
      </c>
      <c r="AN36" s="1" t="s">
        <v>1125</v>
      </c>
      <c r="AO36" s="1" t="s">
        <v>1126</v>
      </c>
      <c r="AP36" s="1" t="s">
        <v>1127</v>
      </c>
      <c r="AQ36" s="1" t="s">
        <v>1128</v>
      </c>
      <c r="AR36" s="1" t="s">
        <v>1129</v>
      </c>
      <c r="AS36" s="1" t="s">
        <v>1130</v>
      </c>
      <c r="AT36" s="1" t="s">
        <v>1131</v>
      </c>
      <c r="AU36" s="1" t="s">
        <v>1132</v>
      </c>
      <c r="AV36" s="1" t="s">
        <v>1133</v>
      </c>
      <c r="AW36" s="1"/>
      <c r="AX36" s="1"/>
      <c r="AY36" s="1"/>
      <c r="AZ36" s="1"/>
    </row>
    <row r="37" spans="1:52" ht="158.25" customHeight="1">
      <c r="A37" s="1"/>
      <c r="B37" s="25"/>
      <c r="C37" s="8" t="s">
        <v>773</v>
      </c>
      <c r="D37" s="18" t="s">
        <v>1134</v>
      </c>
      <c r="E37" s="19" t="s">
        <v>1135</v>
      </c>
      <c r="F37" s="26" t="s">
        <v>1136</v>
      </c>
      <c r="G37" s="11"/>
      <c r="H37" s="11"/>
      <c r="I37" s="21" t="s">
        <v>198</v>
      </c>
      <c r="J37" s="77" t="s">
        <v>184</v>
      </c>
      <c r="K37" s="84" t="s">
        <v>199</v>
      </c>
      <c r="L37" s="11"/>
      <c r="M37" s="11"/>
      <c r="N37" s="11"/>
      <c r="O37" s="11"/>
      <c r="P37" s="11"/>
      <c r="Q37" s="21" t="s">
        <v>1276</v>
      </c>
      <c r="R37" s="28" t="s">
        <v>229</v>
      </c>
      <c r="S37" s="82" t="s">
        <v>186</v>
      </c>
      <c r="T37" s="11"/>
      <c r="U37" s="11"/>
      <c r="V37" s="17">
        <v>6738.4</v>
      </c>
      <c r="W37" s="12">
        <v>6251.4</v>
      </c>
      <c r="X37" s="17">
        <f>330</f>
        <v>330</v>
      </c>
      <c r="Y37" s="17">
        <f>240+60+100</f>
        <v>400</v>
      </c>
      <c r="Z37" s="13"/>
      <c r="AA37" s="71">
        <f>290+60+100</f>
        <v>450</v>
      </c>
      <c r="AB37" s="71">
        <f>290+60+100</f>
        <v>450</v>
      </c>
      <c r="AC37" s="11"/>
      <c r="AD37" s="1"/>
      <c r="AE37" s="1"/>
      <c r="AF37" s="1" t="s">
        <v>760</v>
      </c>
      <c r="AG37" s="1" t="s">
        <v>761</v>
      </c>
      <c r="AH37" s="1" t="s">
        <v>762</v>
      </c>
      <c r="AI37" s="1" t="s">
        <v>763</v>
      </c>
      <c r="AJ37" s="1" t="s">
        <v>764</v>
      </c>
      <c r="AK37" s="1" t="s">
        <v>765</v>
      </c>
      <c r="AL37" s="1" t="s">
        <v>766</v>
      </c>
      <c r="AM37" s="1" t="s">
        <v>767</v>
      </c>
      <c r="AN37" s="1" t="s">
        <v>768</v>
      </c>
      <c r="AO37" s="1" t="s">
        <v>0</v>
      </c>
      <c r="AP37" s="1" t="s">
        <v>1</v>
      </c>
      <c r="AQ37" s="1" t="s">
        <v>2</v>
      </c>
      <c r="AR37" s="1" t="s">
        <v>3</v>
      </c>
      <c r="AS37" s="1" t="s">
        <v>4</v>
      </c>
      <c r="AT37" s="1" t="s">
        <v>5</v>
      </c>
      <c r="AU37" s="1" t="s">
        <v>6</v>
      </c>
      <c r="AV37" s="1" t="s">
        <v>7</v>
      </c>
      <c r="AW37" s="1"/>
      <c r="AX37" s="1"/>
      <c r="AY37" s="1"/>
      <c r="AZ37" s="1"/>
    </row>
    <row r="38" spans="1:52" ht="52.5" customHeight="1" hidden="1">
      <c r="A38" s="1"/>
      <c r="B38" s="25"/>
      <c r="C38" s="8" t="s">
        <v>8</v>
      </c>
      <c r="D38" s="18" t="s">
        <v>9</v>
      </c>
      <c r="E38" s="19" t="s">
        <v>10</v>
      </c>
      <c r="F38" s="26"/>
      <c r="G38" s="11"/>
      <c r="H38" s="11"/>
      <c r="I38" s="21"/>
      <c r="J38" s="77"/>
      <c r="K38" s="84"/>
      <c r="L38" s="11"/>
      <c r="M38" s="28"/>
      <c r="N38" s="20"/>
      <c r="O38" s="11"/>
      <c r="P38" s="11"/>
      <c r="Q38" s="11"/>
      <c r="R38" s="77"/>
      <c r="S38" s="83"/>
      <c r="T38" s="11"/>
      <c r="U38" s="11"/>
      <c r="V38" s="17"/>
      <c r="W38" s="12"/>
      <c r="X38" s="17"/>
      <c r="Y38" s="17"/>
      <c r="Z38" s="13"/>
      <c r="AA38" s="71"/>
      <c r="AB38" s="71"/>
      <c r="AC38" s="11"/>
      <c r="AD38" s="1"/>
      <c r="AE38" s="1"/>
      <c r="AF38" s="1" t="s">
        <v>11</v>
      </c>
      <c r="AG38" s="1" t="s">
        <v>12</v>
      </c>
      <c r="AH38" s="1" t="s">
        <v>13</v>
      </c>
      <c r="AI38" s="1" t="s">
        <v>14</v>
      </c>
      <c r="AJ38" s="1" t="s">
        <v>15</v>
      </c>
      <c r="AK38" s="1" t="s">
        <v>16</v>
      </c>
      <c r="AL38" s="1" t="s">
        <v>17</v>
      </c>
      <c r="AM38" s="1" t="s">
        <v>18</v>
      </c>
      <c r="AN38" s="1" t="s">
        <v>19</v>
      </c>
      <c r="AO38" s="1" t="s">
        <v>20</v>
      </c>
      <c r="AP38" s="1" t="s">
        <v>21</v>
      </c>
      <c r="AQ38" s="1" t="s">
        <v>22</v>
      </c>
      <c r="AR38" s="1" t="s">
        <v>23</v>
      </c>
      <c r="AS38" s="1" t="s">
        <v>24</v>
      </c>
      <c r="AT38" s="1" t="s">
        <v>25</v>
      </c>
      <c r="AU38" s="1" t="s">
        <v>26</v>
      </c>
      <c r="AV38" s="1" t="s">
        <v>27</v>
      </c>
      <c r="AW38" s="1"/>
      <c r="AX38" s="1"/>
      <c r="AY38" s="1"/>
      <c r="AZ38" s="1"/>
    </row>
    <row r="39" spans="1:52" ht="72" customHeight="1" hidden="1">
      <c r="A39" s="1"/>
      <c r="B39" s="14"/>
      <c r="C39" s="8" t="s">
        <v>28</v>
      </c>
      <c r="D39" s="18" t="s">
        <v>29</v>
      </c>
      <c r="E39" s="19" t="s">
        <v>30</v>
      </c>
      <c r="F39" s="20"/>
      <c r="G39" s="11"/>
      <c r="H39" s="11"/>
      <c r="I39" s="11"/>
      <c r="J39" s="83"/>
      <c r="K39" s="77"/>
      <c r="L39" s="11"/>
      <c r="M39" s="11"/>
      <c r="N39" s="11"/>
      <c r="O39" s="11"/>
      <c r="P39" s="11"/>
      <c r="Q39" s="11"/>
      <c r="R39" s="77"/>
      <c r="S39" s="83"/>
      <c r="T39" s="11"/>
      <c r="U39" s="11"/>
      <c r="V39" s="17"/>
      <c r="W39" s="12"/>
      <c r="X39" s="17"/>
      <c r="Y39" s="17"/>
      <c r="Z39" s="13"/>
      <c r="AA39" s="71"/>
      <c r="AB39" s="71"/>
      <c r="AC39" s="11"/>
      <c r="AD39" s="1"/>
      <c r="AE39" s="1"/>
      <c r="AF39" s="1" t="s">
        <v>31</v>
      </c>
      <c r="AG39" s="1" t="s">
        <v>32</v>
      </c>
      <c r="AH39" s="1" t="s">
        <v>33</v>
      </c>
      <c r="AI39" s="1" t="s">
        <v>34</v>
      </c>
      <c r="AJ39" s="1" t="s">
        <v>35</v>
      </c>
      <c r="AK39" s="1" t="s">
        <v>36</v>
      </c>
      <c r="AL39" s="1" t="s">
        <v>37</v>
      </c>
      <c r="AM39" s="1" t="s">
        <v>38</v>
      </c>
      <c r="AN39" s="1" t="s">
        <v>39</v>
      </c>
      <c r="AO39" s="1" t="s">
        <v>40</v>
      </c>
      <c r="AP39" s="1" t="s">
        <v>41</v>
      </c>
      <c r="AQ39" s="1" t="s">
        <v>42</v>
      </c>
      <c r="AR39" s="1" t="s">
        <v>43</v>
      </c>
      <c r="AS39" s="1" t="s">
        <v>44</v>
      </c>
      <c r="AT39" s="1" t="s">
        <v>45</v>
      </c>
      <c r="AU39" s="1" t="s">
        <v>46</v>
      </c>
      <c r="AV39" s="1" t="s">
        <v>47</v>
      </c>
      <c r="AW39" s="1"/>
      <c r="AX39" s="1"/>
      <c r="AY39" s="1"/>
      <c r="AZ39" s="1"/>
    </row>
    <row r="40" spans="1:52" ht="33.75" customHeight="1" hidden="1">
      <c r="A40" s="1"/>
      <c r="B40" s="14"/>
      <c r="C40" s="8" t="s">
        <v>48</v>
      </c>
      <c r="D40" s="18" t="s">
        <v>49</v>
      </c>
      <c r="E40" s="19" t="s">
        <v>50</v>
      </c>
      <c r="F40" s="20"/>
      <c r="G40" s="11"/>
      <c r="H40" s="11"/>
      <c r="I40" s="11"/>
      <c r="J40" s="83"/>
      <c r="K40" s="77"/>
      <c r="L40" s="11"/>
      <c r="M40" s="11"/>
      <c r="N40" s="11"/>
      <c r="O40" s="11"/>
      <c r="P40" s="11"/>
      <c r="Q40" s="11"/>
      <c r="R40" s="77"/>
      <c r="S40" s="83"/>
      <c r="T40" s="11"/>
      <c r="U40" s="11"/>
      <c r="V40" s="17"/>
      <c r="W40" s="12"/>
      <c r="X40" s="17"/>
      <c r="Y40" s="17"/>
      <c r="Z40" s="13"/>
      <c r="AA40" s="71"/>
      <c r="AB40" s="71"/>
      <c r="AC40" s="11"/>
      <c r="AD40" s="1"/>
      <c r="AE40" s="1"/>
      <c r="AF40" s="1" t="s">
        <v>51</v>
      </c>
      <c r="AG40" s="1" t="s">
        <v>52</v>
      </c>
      <c r="AH40" s="1" t="s">
        <v>53</v>
      </c>
      <c r="AI40" s="1" t="s">
        <v>54</v>
      </c>
      <c r="AJ40" s="1" t="s">
        <v>55</v>
      </c>
      <c r="AK40" s="1" t="s">
        <v>56</v>
      </c>
      <c r="AL40" s="1" t="s">
        <v>57</v>
      </c>
      <c r="AM40" s="1" t="s">
        <v>58</v>
      </c>
      <c r="AN40" s="1" t="s">
        <v>59</v>
      </c>
      <c r="AO40" s="1" t="s">
        <v>60</v>
      </c>
      <c r="AP40" s="1" t="s">
        <v>61</v>
      </c>
      <c r="AQ40" s="1" t="s">
        <v>62</v>
      </c>
      <c r="AR40" s="1" t="s">
        <v>63</v>
      </c>
      <c r="AS40" s="1" t="s">
        <v>64</v>
      </c>
      <c r="AT40" s="1" t="s">
        <v>65</v>
      </c>
      <c r="AU40" s="1" t="s">
        <v>66</v>
      </c>
      <c r="AV40" s="1" t="s">
        <v>67</v>
      </c>
      <c r="AW40" s="1"/>
      <c r="AX40" s="1"/>
      <c r="AY40" s="1"/>
      <c r="AZ40" s="1"/>
    </row>
    <row r="41" spans="1:52" ht="26.25" customHeight="1" hidden="1">
      <c r="A41" s="1"/>
      <c r="B41" s="14"/>
      <c r="C41" s="8" t="s">
        <v>68</v>
      </c>
      <c r="D41" s="18" t="s">
        <v>69</v>
      </c>
      <c r="E41" s="19" t="s">
        <v>70</v>
      </c>
      <c r="F41" s="26"/>
      <c r="G41" s="11"/>
      <c r="H41" s="11"/>
      <c r="I41" s="21"/>
      <c r="J41" s="77"/>
      <c r="K41" s="84"/>
      <c r="L41" s="11"/>
      <c r="M41" s="11"/>
      <c r="N41" s="11"/>
      <c r="O41" s="11"/>
      <c r="P41" s="11"/>
      <c r="Q41" s="21"/>
      <c r="R41" s="28"/>
      <c r="S41" s="82"/>
      <c r="T41" s="11"/>
      <c r="U41" s="11"/>
      <c r="V41" s="17"/>
      <c r="W41" s="12"/>
      <c r="X41" s="17"/>
      <c r="Y41" s="17"/>
      <c r="Z41" s="13"/>
      <c r="AA41" s="71"/>
      <c r="AB41" s="71"/>
      <c r="AC41" s="11"/>
      <c r="AD41" s="1"/>
      <c r="AE41" s="1"/>
      <c r="AF41" s="1" t="s">
        <v>71</v>
      </c>
      <c r="AG41" s="1" t="s">
        <v>72</v>
      </c>
      <c r="AH41" s="1" t="s">
        <v>73</v>
      </c>
      <c r="AI41" s="1" t="s">
        <v>74</v>
      </c>
      <c r="AJ41" s="1" t="s">
        <v>75</v>
      </c>
      <c r="AK41" s="1" t="s">
        <v>76</v>
      </c>
      <c r="AL41" s="1" t="s">
        <v>77</v>
      </c>
      <c r="AM41" s="1" t="s">
        <v>78</v>
      </c>
      <c r="AN41" s="1" t="s">
        <v>79</v>
      </c>
      <c r="AO41" s="1" t="s">
        <v>80</v>
      </c>
      <c r="AP41" s="1" t="s">
        <v>81</v>
      </c>
      <c r="AQ41" s="1" t="s">
        <v>82</v>
      </c>
      <c r="AR41" s="1" t="s">
        <v>83</v>
      </c>
      <c r="AS41" s="1" t="s">
        <v>84</v>
      </c>
      <c r="AT41" s="1" t="s">
        <v>85</v>
      </c>
      <c r="AU41" s="1" t="s">
        <v>86</v>
      </c>
      <c r="AV41" s="1" t="s">
        <v>87</v>
      </c>
      <c r="AW41" s="1"/>
      <c r="AX41" s="1"/>
      <c r="AY41" s="1"/>
      <c r="AZ41" s="1"/>
    </row>
    <row r="42" spans="1:52" ht="156" customHeight="1">
      <c r="A42" s="1"/>
      <c r="B42" s="14"/>
      <c r="C42" s="8" t="s">
        <v>793</v>
      </c>
      <c r="D42" s="18" t="s">
        <v>88</v>
      </c>
      <c r="E42" s="19" t="s">
        <v>89</v>
      </c>
      <c r="F42" s="20" t="s">
        <v>90</v>
      </c>
      <c r="G42" s="11"/>
      <c r="H42" s="11"/>
      <c r="I42" s="21" t="s">
        <v>198</v>
      </c>
      <c r="J42" s="77" t="s">
        <v>184</v>
      </c>
      <c r="K42" s="84" t="s">
        <v>199</v>
      </c>
      <c r="L42" s="11"/>
      <c r="M42" s="11"/>
      <c r="N42" s="11"/>
      <c r="O42" s="11"/>
      <c r="P42" s="11"/>
      <c r="Q42" s="21" t="s">
        <v>1277</v>
      </c>
      <c r="R42" s="28" t="s">
        <v>230</v>
      </c>
      <c r="S42" s="82" t="s">
        <v>186</v>
      </c>
      <c r="T42" s="11"/>
      <c r="U42" s="11"/>
      <c r="V42" s="17">
        <v>38524.8</v>
      </c>
      <c r="W42" s="12">
        <v>28210.3</v>
      </c>
      <c r="X42" s="17">
        <v>32554.3</v>
      </c>
      <c r="Y42" s="73">
        <f>28720-21.2</f>
        <v>28698.8</v>
      </c>
      <c r="Z42" s="13"/>
      <c r="AA42" s="65">
        <v>27591.7</v>
      </c>
      <c r="AB42" s="65">
        <f>5902.794+2763.734+10841.504+912.157+7164.643</f>
        <v>27584.832</v>
      </c>
      <c r="AC42" s="11"/>
      <c r="AD42" s="1"/>
      <c r="AE42" s="1"/>
      <c r="AF42" s="1" t="s">
        <v>92</v>
      </c>
      <c r="AG42" s="1" t="s">
        <v>93</v>
      </c>
      <c r="AH42" s="1" t="s">
        <v>94</v>
      </c>
      <c r="AI42" s="1" t="s">
        <v>95</v>
      </c>
      <c r="AJ42" s="1" t="s">
        <v>96</v>
      </c>
      <c r="AK42" s="1" t="s">
        <v>97</v>
      </c>
      <c r="AL42" s="1" t="s">
        <v>98</v>
      </c>
      <c r="AM42" s="1" t="s">
        <v>1188</v>
      </c>
      <c r="AN42" s="1" t="s">
        <v>1189</v>
      </c>
      <c r="AO42" s="1" t="s">
        <v>1190</v>
      </c>
      <c r="AP42" s="1" t="s">
        <v>1191</v>
      </c>
      <c r="AQ42" s="1" t="s">
        <v>1192</v>
      </c>
      <c r="AR42" s="1" t="s">
        <v>1193</v>
      </c>
      <c r="AS42" s="1" t="s">
        <v>1194</v>
      </c>
      <c r="AT42" s="1" t="s">
        <v>1195</v>
      </c>
      <c r="AU42" s="1" t="s">
        <v>1196</v>
      </c>
      <c r="AV42" s="1" t="s">
        <v>1197</v>
      </c>
      <c r="AW42" s="1"/>
      <c r="AX42" s="1"/>
      <c r="AY42" s="1"/>
      <c r="AZ42" s="1"/>
    </row>
    <row r="43" spans="1:52" ht="126" customHeight="1">
      <c r="A43" s="1"/>
      <c r="B43" s="25"/>
      <c r="C43" s="8" t="s">
        <v>816</v>
      </c>
      <c r="D43" s="18" t="s">
        <v>1198</v>
      </c>
      <c r="E43" s="19" t="s">
        <v>1199</v>
      </c>
      <c r="F43" s="26" t="s">
        <v>1200</v>
      </c>
      <c r="G43" s="11"/>
      <c r="H43" s="11"/>
      <c r="I43" s="21" t="s">
        <v>198</v>
      </c>
      <c r="J43" s="77" t="s">
        <v>184</v>
      </c>
      <c r="K43" s="84" t="s">
        <v>199</v>
      </c>
      <c r="L43" s="11"/>
      <c r="M43" s="11"/>
      <c r="N43" s="11"/>
      <c r="O43" s="11"/>
      <c r="P43" s="11"/>
      <c r="Q43" s="21" t="s">
        <v>233</v>
      </c>
      <c r="R43" s="28" t="s">
        <v>231</v>
      </c>
      <c r="S43" s="82" t="s">
        <v>186</v>
      </c>
      <c r="T43" s="11"/>
      <c r="U43" s="11"/>
      <c r="V43" s="17">
        <f>195+90+449</f>
        <v>734</v>
      </c>
      <c r="W43" s="12">
        <v>537.4</v>
      </c>
      <c r="X43" s="17">
        <f>3163.507</f>
        <v>3163.507</v>
      </c>
      <c r="Y43" s="17">
        <f>3258.5</f>
        <v>3258.5</v>
      </c>
      <c r="Z43" s="13"/>
      <c r="AA43" s="71">
        <f>3459.7</f>
        <v>3459.7</v>
      </c>
      <c r="AB43" s="71">
        <f>3459.7</f>
        <v>3459.7</v>
      </c>
      <c r="AC43" s="11"/>
      <c r="AD43" s="1"/>
      <c r="AE43" s="1"/>
      <c r="AF43" s="1" t="s">
        <v>1201</v>
      </c>
      <c r="AG43" s="1" t="s">
        <v>1202</v>
      </c>
      <c r="AH43" s="1" t="s">
        <v>1203</v>
      </c>
      <c r="AI43" s="1" t="s">
        <v>1204</v>
      </c>
      <c r="AJ43" s="1" t="s">
        <v>1205</v>
      </c>
      <c r="AK43" s="1" t="s">
        <v>1206</v>
      </c>
      <c r="AL43" s="1" t="s">
        <v>1207</v>
      </c>
      <c r="AM43" s="1" t="s">
        <v>1208</v>
      </c>
      <c r="AN43" s="1" t="s">
        <v>1209</v>
      </c>
      <c r="AO43" s="1" t="s">
        <v>1210</v>
      </c>
      <c r="AP43" s="1" t="s">
        <v>1211</v>
      </c>
      <c r="AQ43" s="1" t="s">
        <v>1212</v>
      </c>
      <c r="AR43" s="1" t="s">
        <v>1213</v>
      </c>
      <c r="AS43" s="1" t="s">
        <v>1214</v>
      </c>
      <c r="AT43" s="1" t="s">
        <v>1215</v>
      </c>
      <c r="AU43" s="1" t="s">
        <v>1216</v>
      </c>
      <c r="AV43" s="1" t="s">
        <v>555</v>
      </c>
      <c r="AW43" s="1"/>
      <c r="AX43" s="1"/>
      <c r="AY43" s="1"/>
      <c r="AZ43" s="1"/>
    </row>
    <row r="44" spans="1:52" ht="248.25" customHeight="1" hidden="1">
      <c r="A44" s="1"/>
      <c r="B44" s="14"/>
      <c r="C44" s="8" t="s">
        <v>105</v>
      </c>
      <c r="D44" s="18" t="s">
        <v>556</v>
      </c>
      <c r="E44" s="19" t="s">
        <v>557</v>
      </c>
      <c r="F44" s="26" t="s">
        <v>558</v>
      </c>
      <c r="G44" s="11"/>
      <c r="H44" s="11"/>
      <c r="I44" s="21" t="s">
        <v>183</v>
      </c>
      <c r="J44" s="77" t="s">
        <v>184</v>
      </c>
      <c r="K44" s="84">
        <v>38718</v>
      </c>
      <c r="L44" s="11"/>
      <c r="M44" s="11"/>
      <c r="N44" s="11"/>
      <c r="O44" s="11"/>
      <c r="P44" s="11"/>
      <c r="Q44" s="21" t="s">
        <v>683</v>
      </c>
      <c r="R44" s="28" t="s">
        <v>559</v>
      </c>
      <c r="S44" s="82" t="s">
        <v>186</v>
      </c>
      <c r="T44" s="11"/>
      <c r="U44" s="11"/>
      <c r="V44" s="17"/>
      <c r="W44" s="12"/>
      <c r="X44" s="17"/>
      <c r="Y44" s="73"/>
      <c r="Z44" s="13"/>
      <c r="AA44" s="62"/>
      <c r="AB44" s="62"/>
      <c r="AC44" s="11"/>
      <c r="AD44" s="1"/>
      <c r="AE44" s="1"/>
      <c r="AF44" s="1" t="s">
        <v>560</v>
      </c>
      <c r="AG44" s="1" t="s">
        <v>561</v>
      </c>
      <c r="AH44" s="1" t="s">
        <v>913</v>
      </c>
      <c r="AI44" s="1" t="s">
        <v>914</v>
      </c>
      <c r="AJ44" s="1" t="s">
        <v>915</v>
      </c>
      <c r="AK44" s="1" t="s">
        <v>916</v>
      </c>
      <c r="AL44" s="1" t="s">
        <v>917</v>
      </c>
      <c r="AM44" s="1" t="s">
        <v>918</v>
      </c>
      <c r="AN44" s="1" t="s">
        <v>919</v>
      </c>
      <c r="AO44" s="1" t="s">
        <v>920</v>
      </c>
      <c r="AP44" s="1" t="s">
        <v>921</v>
      </c>
      <c r="AQ44" s="1" t="s">
        <v>922</v>
      </c>
      <c r="AR44" s="1" t="s">
        <v>923</v>
      </c>
      <c r="AS44" s="1" t="s">
        <v>924</v>
      </c>
      <c r="AT44" s="1" t="s">
        <v>925</v>
      </c>
      <c r="AU44" s="1" t="s">
        <v>926</v>
      </c>
      <c r="AV44" s="1" t="s">
        <v>927</v>
      </c>
      <c r="AW44" s="1"/>
      <c r="AX44" s="1"/>
      <c r="AY44" s="1"/>
      <c r="AZ44" s="1"/>
    </row>
    <row r="45" spans="1:52" ht="142.5" customHeight="1">
      <c r="A45" s="1"/>
      <c r="B45" s="14"/>
      <c r="C45" s="8" t="s">
        <v>127</v>
      </c>
      <c r="D45" s="18" t="s">
        <v>928</v>
      </c>
      <c r="E45" s="19" t="s">
        <v>929</v>
      </c>
      <c r="F45" s="26" t="s">
        <v>1200</v>
      </c>
      <c r="G45" s="11"/>
      <c r="H45" s="11"/>
      <c r="I45" s="21" t="s">
        <v>198</v>
      </c>
      <c r="J45" s="77" t="s">
        <v>184</v>
      </c>
      <c r="K45" s="84" t="s">
        <v>199</v>
      </c>
      <c r="L45" s="11"/>
      <c r="M45" s="11"/>
      <c r="N45" s="11"/>
      <c r="O45" s="11"/>
      <c r="P45" s="11"/>
      <c r="Q45" s="21" t="s">
        <v>233</v>
      </c>
      <c r="R45" s="28" t="s">
        <v>231</v>
      </c>
      <c r="S45" s="82" t="s">
        <v>186</v>
      </c>
      <c r="T45" s="11"/>
      <c r="U45" s="11"/>
      <c r="V45" s="17">
        <v>64.8</v>
      </c>
      <c r="W45" s="12">
        <v>14.4</v>
      </c>
      <c r="X45" s="17">
        <f>94.8</f>
        <v>94.8</v>
      </c>
      <c r="Y45" s="17">
        <f>94.8</f>
        <v>94.8</v>
      </c>
      <c r="Z45" s="13"/>
      <c r="AA45" s="71">
        <f>94.8</f>
        <v>94.8</v>
      </c>
      <c r="AB45" s="71">
        <f>94.8</f>
        <v>94.8</v>
      </c>
      <c r="AC45" s="11"/>
      <c r="AD45" s="1"/>
      <c r="AE45" s="1"/>
      <c r="AF45" s="1" t="s">
        <v>930</v>
      </c>
      <c r="AG45" s="1" t="s">
        <v>931</v>
      </c>
      <c r="AH45" s="1" t="s">
        <v>932</v>
      </c>
      <c r="AI45" s="1" t="s">
        <v>933</v>
      </c>
      <c r="AJ45" s="1" t="s">
        <v>934</v>
      </c>
      <c r="AK45" s="1" t="s">
        <v>935</v>
      </c>
      <c r="AL45" s="1" t="s">
        <v>936</v>
      </c>
      <c r="AM45" s="1" t="s">
        <v>937</v>
      </c>
      <c r="AN45" s="1" t="s">
        <v>938</v>
      </c>
      <c r="AO45" s="1" t="s">
        <v>939</v>
      </c>
      <c r="AP45" s="1" t="s">
        <v>940</v>
      </c>
      <c r="AQ45" s="1" t="s">
        <v>941</v>
      </c>
      <c r="AR45" s="1" t="s">
        <v>942</v>
      </c>
      <c r="AS45" s="1" t="s">
        <v>943</v>
      </c>
      <c r="AT45" s="1" t="s">
        <v>944</v>
      </c>
      <c r="AU45" s="1" t="s">
        <v>945</v>
      </c>
      <c r="AV45" s="1" t="s">
        <v>946</v>
      </c>
      <c r="AW45" s="1"/>
      <c r="AX45" s="1"/>
      <c r="AY45" s="1"/>
      <c r="AZ45" s="1"/>
    </row>
    <row r="46" spans="1:52" ht="75.75" customHeight="1" hidden="1">
      <c r="A46" s="1"/>
      <c r="B46" s="14"/>
      <c r="C46" s="8" t="s">
        <v>947</v>
      </c>
      <c r="D46" s="18" t="s">
        <v>948</v>
      </c>
      <c r="E46" s="19" t="s">
        <v>949</v>
      </c>
      <c r="F46" s="20"/>
      <c r="G46" s="11"/>
      <c r="H46" s="11"/>
      <c r="I46" s="11"/>
      <c r="J46" s="83"/>
      <c r="K46" s="77"/>
      <c r="L46" s="11"/>
      <c r="M46" s="11"/>
      <c r="N46" s="11"/>
      <c r="O46" s="11"/>
      <c r="P46" s="11"/>
      <c r="Q46" s="11"/>
      <c r="R46" s="77"/>
      <c r="S46" s="83"/>
      <c r="T46" s="11"/>
      <c r="U46" s="11"/>
      <c r="V46" s="17"/>
      <c r="W46" s="12"/>
      <c r="X46" s="17"/>
      <c r="Y46" s="17"/>
      <c r="Z46" s="13"/>
      <c r="AA46" s="71"/>
      <c r="AB46" s="71"/>
      <c r="AC46" s="11"/>
      <c r="AD46" s="1"/>
      <c r="AE46" s="1"/>
      <c r="AF46" s="1" t="s">
        <v>950</v>
      </c>
      <c r="AG46" s="1" t="s">
        <v>951</v>
      </c>
      <c r="AH46" s="1" t="s">
        <v>952</v>
      </c>
      <c r="AI46" s="1" t="s">
        <v>953</v>
      </c>
      <c r="AJ46" s="1" t="s">
        <v>954</v>
      </c>
      <c r="AK46" s="1" t="s">
        <v>955</v>
      </c>
      <c r="AL46" s="1" t="s">
        <v>956</v>
      </c>
      <c r="AM46" s="1" t="s">
        <v>957</v>
      </c>
      <c r="AN46" s="1" t="s">
        <v>958</v>
      </c>
      <c r="AO46" s="1" t="s">
        <v>959</v>
      </c>
      <c r="AP46" s="1" t="s">
        <v>960</v>
      </c>
      <c r="AQ46" s="1" t="s">
        <v>961</v>
      </c>
      <c r="AR46" s="1" t="s">
        <v>962</v>
      </c>
      <c r="AS46" s="1" t="s">
        <v>963</v>
      </c>
      <c r="AT46" s="1" t="s">
        <v>964</v>
      </c>
      <c r="AU46" s="1" t="s">
        <v>965</v>
      </c>
      <c r="AV46" s="1" t="s">
        <v>966</v>
      </c>
      <c r="AW46" s="1"/>
      <c r="AX46" s="1"/>
      <c r="AY46" s="1"/>
      <c r="AZ46" s="1"/>
    </row>
    <row r="47" spans="1:52" ht="68.25" customHeight="1" hidden="1">
      <c r="A47" s="1"/>
      <c r="B47" s="25"/>
      <c r="C47" s="8" t="s">
        <v>967</v>
      </c>
      <c r="D47" s="18" t="s">
        <v>968</v>
      </c>
      <c r="E47" s="19" t="s">
        <v>969</v>
      </c>
      <c r="F47" s="20"/>
      <c r="G47" s="11"/>
      <c r="H47" s="11"/>
      <c r="I47" s="11"/>
      <c r="J47" s="83"/>
      <c r="K47" s="77"/>
      <c r="L47" s="11"/>
      <c r="M47" s="11"/>
      <c r="N47" s="11"/>
      <c r="O47" s="11"/>
      <c r="P47" s="11"/>
      <c r="Q47" s="11"/>
      <c r="R47" s="77"/>
      <c r="S47" s="83"/>
      <c r="T47" s="11"/>
      <c r="U47" s="11"/>
      <c r="V47" s="17"/>
      <c r="W47" s="12"/>
      <c r="X47" s="17"/>
      <c r="Y47" s="17"/>
      <c r="Z47" s="13"/>
      <c r="AA47" s="71"/>
      <c r="AB47" s="71"/>
      <c r="AC47" s="11"/>
      <c r="AD47" s="1"/>
      <c r="AE47" s="1"/>
      <c r="AF47" s="1" t="s">
        <v>970</v>
      </c>
      <c r="AG47" s="1" t="s">
        <v>971</v>
      </c>
      <c r="AH47" s="1" t="s">
        <v>972</v>
      </c>
      <c r="AI47" s="1" t="s">
        <v>973</v>
      </c>
      <c r="AJ47" s="1" t="s">
        <v>974</v>
      </c>
      <c r="AK47" s="1" t="s">
        <v>975</v>
      </c>
      <c r="AL47" s="1" t="s">
        <v>976</v>
      </c>
      <c r="AM47" s="1" t="s">
        <v>977</v>
      </c>
      <c r="AN47" s="1" t="s">
        <v>978</v>
      </c>
      <c r="AO47" s="1" t="s">
        <v>979</v>
      </c>
      <c r="AP47" s="1" t="s">
        <v>980</v>
      </c>
      <c r="AQ47" s="1" t="s">
        <v>981</v>
      </c>
      <c r="AR47" s="1" t="s">
        <v>982</v>
      </c>
      <c r="AS47" s="1" t="s">
        <v>983</v>
      </c>
      <c r="AT47" s="1" t="s">
        <v>984</v>
      </c>
      <c r="AU47" s="1" t="s">
        <v>985</v>
      </c>
      <c r="AV47" s="1" t="s">
        <v>986</v>
      </c>
      <c r="AW47" s="1"/>
      <c r="AX47" s="1"/>
      <c r="AY47" s="1"/>
      <c r="AZ47" s="1"/>
    </row>
    <row r="48" spans="1:52" ht="75" customHeight="1" hidden="1">
      <c r="A48" s="1"/>
      <c r="B48" s="14"/>
      <c r="C48" s="8" t="s">
        <v>987</v>
      </c>
      <c r="D48" s="18" t="s">
        <v>988</v>
      </c>
      <c r="E48" s="19" t="s">
        <v>989</v>
      </c>
      <c r="F48" s="20"/>
      <c r="G48" s="11"/>
      <c r="H48" s="11"/>
      <c r="I48" s="11"/>
      <c r="J48" s="83"/>
      <c r="K48" s="77"/>
      <c r="L48" s="11"/>
      <c r="M48" s="11"/>
      <c r="N48" s="11"/>
      <c r="O48" s="11"/>
      <c r="P48" s="11"/>
      <c r="Q48" s="11"/>
      <c r="R48" s="77"/>
      <c r="S48" s="83"/>
      <c r="T48" s="11"/>
      <c r="U48" s="11"/>
      <c r="V48" s="17"/>
      <c r="W48" s="12"/>
      <c r="X48" s="17"/>
      <c r="Y48" s="17"/>
      <c r="Z48" s="13"/>
      <c r="AA48" s="71"/>
      <c r="AB48" s="71"/>
      <c r="AC48" s="11"/>
      <c r="AD48" s="1"/>
      <c r="AE48" s="1"/>
      <c r="AF48" s="1" t="s">
        <v>990</v>
      </c>
      <c r="AG48" s="1" t="s">
        <v>991</v>
      </c>
      <c r="AH48" s="1" t="s">
        <v>992</v>
      </c>
      <c r="AI48" s="1" t="s">
        <v>993</v>
      </c>
      <c r="AJ48" s="1" t="s">
        <v>994</v>
      </c>
      <c r="AK48" s="1" t="s">
        <v>995</v>
      </c>
      <c r="AL48" s="1" t="s">
        <v>996</v>
      </c>
      <c r="AM48" s="1" t="s">
        <v>997</v>
      </c>
      <c r="AN48" s="1" t="s">
        <v>998</v>
      </c>
      <c r="AO48" s="1" t="s">
        <v>999</v>
      </c>
      <c r="AP48" s="1" t="s">
        <v>1000</v>
      </c>
      <c r="AQ48" s="1" t="s">
        <v>689</v>
      </c>
      <c r="AR48" s="1" t="s">
        <v>690</v>
      </c>
      <c r="AS48" s="1" t="s">
        <v>691</v>
      </c>
      <c r="AT48" s="1" t="s">
        <v>692</v>
      </c>
      <c r="AU48" s="1" t="s">
        <v>693</v>
      </c>
      <c r="AV48" s="1" t="s">
        <v>694</v>
      </c>
      <c r="AW48" s="1"/>
      <c r="AX48" s="1"/>
      <c r="AY48" s="1"/>
      <c r="AZ48" s="1"/>
    </row>
    <row r="49" spans="1:52" ht="59.25" customHeight="1" hidden="1">
      <c r="A49" s="1"/>
      <c r="B49" s="25"/>
      <c r="C49" s="8" t="s">
        <v>695</v>
      </c>
      <c r="D49" s="18" t="s">
        <v>696</v>
      </c>
      <c r="E49" s="19" t="s">
        <v>697</v>
      </c>
      <c r="F49" s="20"/>
      <c r="G49" s="11"/>
      <c r="H49" s="11"/>
      <c r="I49" s="11"/>
      <c r="J49" s="83"/>
      <c r="K49" s="77"/>
      <c r="L49" s="11"/>
      <c r="M49" s="11"/>
      <c r="N49" s="11"/>
      <c r="O49" s="11"/>
      <c r="P49" s="11"/>
      <c r="Q49" s="11"/>
      <c r="R49" s="77"/>
      <c r="S49" s="83"/>
      <c r="T49" s="11"/>
      <c r="U49" s="11"/>
      <c r="V49" s="17"/>
      <c r="W49" s="12"/>
      <c r="X49" s="17"/>
      <c r="Y49" s="17"/>
      <c r="Z49" s="13"/>
      <c r="AA49" s="71"/>
      <c r="AB49" s="71"/>
      <c r="AC49" s="11"/>
      <c r="AD49" s="1"/>
      <c r="AE49" s="1"/>
      <c r="AF49" s="1" t="s">
        <v>698</v>
      </c>
      <c r="AG49" s="1" t="s">
        <v>699</v>
      </c>
      <c r="AH49" s="1" t="s">
        <v>700</v>
      </c>
      <c r="AI49" s="1" t="s">
        <v>701</v>
      </c>
      <c r="AJ49" s="1" t="s">
        <v>702</v>
      </c>
      <c r="AK49" s="1" t="s">
        <v>703</v>
      </c>
      <c r="AL49" s="1" t="s">
        <v>704</v>
      </c>
      <c r="AM49" s="1" t="s">
        <v>705</v>
      </c>
      <c r="AN49" s="1" t="s">
        <v>706</v>
      </c>
      <c r="AO49" s="1" t="s">
        <v>707</v>
      </c>
      <c r="AP49" s="1" t="s">
        <v>708</v>
      </c>
      <c r="AQ49" s="1" t="s">
        <v>709</v>
      </c>
      <c r="AR49" s="1" t="s">
        <v>710</v>
      </c>
      <c r="AS49" s="1" t="s">
        <v>711</v>
      </c>
      <c r="AT49" s="1" t="s">
        <v>712</v>
      </c>
      <c r="AU49" s="1" t="s">
        <v>713</v>
      </c>
      <c r="AV49" s="1" t="s">
        <v>714</v>
      </c>
      <c r="AW49" s="1"/>
      <c r="AX49" s="1"/>
      <c r="AY49" s="1"/>
      <c r="AZ49" s="1"/>
    </row>
    <row r="50" spans="1:52" ht="60.75" customHeight="1" hidden="1">
      <c r="A50" s="1"/>
      <c r="B50" s="25"/>
      <c r="C50" s="8" t="s">
        <v>715</v>
      </c>
      <c r="D50" s="18" t="s">
        <v>716</v>
      </c>
      <c r="E50" s="19" t="s">
        <v>717</v>
      </c>
      <c r="F50" s="20"/>
      <c r="G50" s="11"/>
      <c r="H50" s="11"/>
      <c r="I50" s="11"/>
      <c r="J50" s="83"/>
      <c r="K50" s="77"/>
      <c r="L50" s="11"/>
      <c r="M50" s="11"/>
      <c r="N50" s="11"/>
      <c r="O50" s="11"/>
      <c r="P50" s="11"/>
      <c r="Q50" s="11"/>
      <c r="R50" s="77"/>
      <c r="S50" s="83"/>
      <c r="T50" s="11"/>
      <c r="U50" s="11"/>
      <c r="V50" s="17"/>
      <c r="W50" s="12"/>
      <c r="X50" s="17"/>
      <c r="Y50" s="17"/>
      <c r="Z50" s="13"/>
      <c r="AA50" s="71"/>
      <c r="AB50" s="71"/>
      <c r="AC50" s="11"/>
      <c r="AD50" s="1"/>
      <c r="AE50" s="1"/>
      <c r="AF50" s="1" t="s">
        <v>718</v>
      </c>
      <c r="AG50" s="1" t="s">
        <v>719</v>
      </c>
      <c r="AH50" s="1" t="s">
        <v>720</v>
      </c>
      <c r="AI50" s="1" t="s">
        <v>721</v>
      </c>
      <c r="AJ50" s="1" t="s">
        <v>722</v>
      </c>
      <c r="AK50" s="1" t="s">
        <v>723</v>
      </c>
      <c r="AL50" s="1" t="s">
        <v>724</v>
      </c>
      <c r="AM50" s="1" t="s">
        <v>725</v>
      </c>
      <c r="AN50" s="1" t="s">
        <v>726</v>
      </c>
      <c r="AO50" s="1" t="s">
        <v>727</v>
      </c>
      <c r="AP50" s="1" t="s">
        <v>451</v>
      </c>
      <c r="AQ50" s="1" t="s">
        <v>452</v>
      </c>
      <c r="AR50" s="1" t="s">
        <v>453</v>
      </c>
      <c r="AS50" s="1" t="s">
        <v>454</v>
      </c>
      <c r="AT50" s="1" t="s">
        <v>455</v>
      </c>
      <c r="AU50" s="1" t="s">
        <v>456</v>
      </c>
      <c r="AV50" s="1" t="s">
        <v>457</v>
      </c>
      <c r="AW50" s="1"/>
      <c r="AX50" s="1"/>
      <c r="AY50" s="1"/>
      <c r="AZ50" s="1"/>
    </row>
    <row r="51" spans="1:52" ht="159" customHeight="1">
      <c r="A51" s="1"/>
      <c r="B51" s="14"/>
      <c r="C51" s="8" t="s">
        <v>147</v>
      </c>
      <c r="D51" s="18" t="s">
        <v>458</v>
      </c>
      <c r="E51" s="19" t="s">
        <v>459</v>
      </c>
      <c r="F51" s="26" t="s">
        <v>1200</v>
      </c>
      <c r="G51" s="11"/>
      <c r="H51" s="11"/>
      <c r="I51" s="21" t="s">
        <v>198</v>
      </c>
      <c r="J51" s="77" t="s">
        <v>184</v>
      </c>
      <c r="K51" s="84" t="s">
        <v>199</v>
      </c>
      <c r="L51" s="11"/>
      <c r="M51" s="11"/>
      <c r="N51" s="11"/>
      <c r="O51" s="11"/>
      <c r="P51" s="11"/>
      <c r="Q51" s="21" t="s">
        <v>1286</v>
      </c>
      <c r="R51" s="77" t="s">
        <v>226</v>
      </c>
      <c r="S51" s="83" t="s">
        <v>867</v>
      </c>
      <c r="T51" s="11"/>
      <c r="U51" s="11"/>
      <c r="V51" s="17">
        <v>300</v>
      </c>
      <c r="W51" s="12">
        <v>96.2</v>
      </c>
      <c r="X51" s="17">
        <f>305</f>
        <v>305</v>
      </c>
      <c r="Y51" s="17">
        <f>240+70</f>
        <v>310</v>
      </c>
      <c r="Z51" s="13"/>
      <c r="AA51" s="71">
        <f>245+70</f>
        <v>315</v>
      </c>
      <c r="AB51" s="71">
        <f>245+70</f>
        <v>315</v>
      </c>
      <c r="AC51" s="11"/>
      <c r="AD51" s="1"/>
      <c r="AE51" s="1"/>
      <c r="AF51" s="1" t="s">
        <v>460</v>
      </c>
      <c r="AG51" s="1" t="s">
        <v>461</v>
      </c>
      <c r="AH51" s="1" t="s">
        <v>462</v>
      </c>
      <c r="AI51" s="1" t="s">
        <v>463</v>
      </c>
      <c r="AJ51" s="1" t="s">
        <v>464</v>
      </c>
      <c r="AK51" s="1" t="s">
        <v>465</v>
      </c>
      <c r="AL51" s="1" t="s">
        <v>466</v>
      </c>
      <c r="AM51" s="1" t="s">
        <v>467</v>
      </c>
      <c r="AN51" s="1" t="s">
        <v>468</v>
      </c>
      <c r="AO51" s="1" t="s">
        <v>469</v>
      </c>
      <c r="AP51" s="1" t="s">
        <v>1138</v>
      </c>
      <c r="AQ51" s="1" t="s">
        <v>1139</v>
      </c>
      <c r="AR51" s="1" t="s">
        <v>1140</v>
      </c>
      <c r="AS51" s="1" t="s">
        <v>1141</v>
      </c>
      <c r="AT51" s="1" t="s">
        <v>1142</v>
      </c>
      <c r="AU51" s="1" t="s">
        <v>1143</v>
      </c>
      <c r="AV51" s="1" t="s">
        <v>1144</v>
      </c>
      <c r="AW51" s="1"/>
      <c r="AX51" s="1"/>
      <c r="AY51" s="1"/>
      <c r="AZ51" s="1"/>
    </row>
    <row r="52" spans="1:52" ht="88.5" customHeight="1" hidden="1">
      <c r="A52" s="1"/>
      <c r="B52" s="25"/>
      <c r="C52" s="8" t="s">
        <v>1145</v>
      </c>
      <c r="D52" s="18" t="s">
        <v>1146</v>
      </c>
      <c r="E52" s="19" t="s">
        <v>1147</v>
      </c>
      <c r="F52" s="20"/>
      <c r="G52" s="11"/>
      <c r="H52" s="11"/>
      <c r="I52" s="11"/>
      <c r="J52" s="83"/>
      <c r="K52" s="77"/>
      <c r="L52" s="11"/>
      <c r="M52" s="11"/>
      <c r="N52" s="11"/>
      <c r="O52" s="11"/>
      <c r="P52" s="11"/>
      <c r="Q52" s="11"/>
      <c r="R52" s="77"/>
      <c r="S52" s="83"/>
      <c r="T52" s="11"/>
      <c r="U52" s="11"/>
      <c r="V52" s="17"/>
      <c r="W52" s="12"/>
      <c r="X52" s="17"/>
      <c r="Y52" s="17"/>
      <c r="Z52" s="13"/>
      <c r="AA52" s="71"/>
      <c r="AB52" s="71"/>
      <c r="AC52" s="11"/>
      <c r="AD52" s="1"/>
      <c r="AE52" s="1"/>
      <c r="AF52" s="1" t="s">
        <v>1148</v>
      </c>
      <c r="AG52" s="1" t="s">
        <v>1149</v>
      </c>
      <c r="AH52" s="1" t="s">
        <v>1150</v>
      </c>
      <c r="AI52" s="1" t="s">
        <v>1151</v>
      </c>
      <c r="AJ52" s="1" t="s">
        <v>1152</v>
      </c>
      <c r="AK52" s="1" t="s">
        <v>1153</v>
      </c>
      <c r="AL52" s="1" t="s">
        <v>1154</v>
      </c>
      <c r="AM52" s="1" t="s">
        <v>1155</v>
      </c>
      <c r="AN52" s="1" t="s">
        <v>1156</v>
      </c>
      <c r="AO52" s="1" t="s">
        <v>1157</v>
      </c>
      <c r="AP52" s="1" t="s">
        <v>1158</v>
      </c>
      <c r="AQ52" s="1" t="s">
        <v>1159</v>
      </c>
      <c r="AR52" s="1" t="s">
        <v>1160</v>
      </c>
      <c r="AS52" s="1" t="s">
        <v>1161</v>
      </c>
      <c r="AT52" s="1" t="s">
        <v>1162</v>
      </c>
      <c r="AU52" s="1" t="s">
        <v>1163</v>
      </c>
      <c r="AV52" s="1" t="s">
        <v>1164</v>
      </c>
      <c r="AW52" s="1"/>
      <c r="AX52" s="1"/>
      <c r="AY52" s="1"/>
      <c r="AZ52" s="1"/>
    </row>
    <row r="53" spans="1:52" ht="190.5" customHeight="1">
      <c r="A53" s="1"/>
      <c r="B53" s="25"/>
      <c r="C53" s="8" t="s">
        <v>571</v>
      </c>
      <c r="D53" s="18" t="s">
        <v>1165</v>
      </c>
      <c r="E53" s="19" t="s">
        <v>1166</v>
      </c>
      <c r="F53" s="26" t="s">
        <v>1167</v>
      </c>
      <c r="G53" s="11"/>
      <c r="H53" s="11"/>
      <c r="I53" s="21" t="s">
        <v>198</v>
      </c>
      <c r="J53" s="77" t="s">
        <v>184</v>
      </c>
      <c r="K53" s="84" t="s">
        <v>199</v>
      </c>
      <c r="L53" s="11"/>
      <c r="M53" s="92" t="s">
        <v>208</v>
      </c>
      <c r="N53" s="93" t="s">
        <v>209</v>
      </c>
      <c r="O53" s="93" t="s">
        <v>210</v>
      </c>
      <c r="P53" s="11"/>
      <c r="Q53" s="21" t="s">
        <v>1285</v>
      </c>
      <c r="R53" s="77" t="s">
        <v>226</v>
      </c>
      <c r="S53" s="83" t="s">
        <v>867</v>
      </c>
      <c r="T53" s="11"/>
      <c r="U53" s="11"/>
      <c r="V53" s="17">
        <v>160</v>
      </c>
      <c r="W53" s="12">
        <v>140</v>
      </c>
      <c r="X53" s="17">
        <f>122+150</f>
        <v>272</v>
      </c>
      <c r="Y53" s="17">
        <f>110+162+8+4</f>
        <v>284</v>
      </c>
      <c r="Z53" s="13"/>
      <c r="AA53" s="71">
        <f>110+178+10+4</f>
        <v>302</v>
      </c>
      <c r="AB53" s="71">
        <f>110+178+10+4</f>
        <v>302</v>
      </c>
      <c r="AC53" s="11"/>
      <c r="AD53" s="1"/>
      <c r="AE53" s="1"/>
      <c r="AF53" s="1" t="s">
        <v>1168</v>
      </c>
      <c r="AG53" s="1" t="s">
        <v>1169</v>
      </c>
      <c r="AH53" s="1" t="s">
        <v>1170</v>
      </c>
      <c r="AI53" s="1" t="s">
        <v>1171</v>
      </c>
      <c r="AJ53" s="1" t="s">
        <v>1172</v>
      </c>
      <c r="AK53" s="1" t="s">
        <v>1173</v>
      </c>
      <c r="AL53" s="1" t="s">
        <v>1174</v>
      </c>
      <c r="AM53" s="1" t="s">
        <v>1175</v>
      </c>
      <c r="AN53" s="1" t="s">
        <v>1176</v>
      </c>
      <c r="AO53" s="1" t="s">
        <v>1177</v>
      </c>
      <c r="AP53" s="1" t="s">
        <v>1178</v>
      </c>
      <c r="AQ53" s="1" t="s">
        <v>1179</v>
      </c>
      <c r="AR53" s="1" t="s">
        <v>1180</v>
      </c>
      <c r="AS53" s="1" t="s">
        <v>1181</v>
      </c>
      <c r="AT53" s="1" t="s">
        <v>1182</v>
      </c>
      <c r="AU53" s="1" t="s">
        <v>1183</v>
      </c>
      <c r="AV53" s="1" t="s">
        <v>1184</v>
      </c>
      <c r="AW53" s="1"/>
      <c r="AX53" s="1"/>
      <c r="AY53" s="1"/>
      <c r="AZ53" s="1"/>
    </row>
    <row r="54" spans="1:52" ht="101.25" customHeight="1" hidden="1">
      <c r="A54" s="1"/>
      <c r="B54" s="14"/>
      <c r="C54" s="8" t="s">
        <v>1185</v>
      </c>
      <c r="D54" s="18" t="s">
        <v>1186</v>
      </c>
      <c r="E54" s="19" t="s">
        <v>1187</v>
      </c>
      <c r="F54" s="20"/>
      <c r="G54" s="11"/>
      <c r="H54" s="11"/>
      <c r="I54" s="11"/>
      <c r="J54" s="83"/>
      <c r="K54" s="77"/>
      <c r="L54" s="11"/>
      <c r="M54" s="11"/>
      <c r="N54" s="11"/>
      <c r="O54" s="11"/>
      <c r="P54" s="11"/>
      <c r="Q54" s="11"/>
      <c r="R54" s="77"/>
      <c r="S54" s="83"/>
      <c r="T54" s="11"/>
      <c r="U54" s="11"/>
      <c r="V54" s="17"/>
      <c r="W54" s="12"/>
      <c r="X54" s="17"/>
      <c r="Y54" s="17"/>
      <c r="Z54" s="13"/>
      <c r="AA54" s="71"/>
      <c r="AB54" s="71"/>
      <c r="AC54" s="11"/>
      <c r="AD54" s="1"/>
      <c r="AE54" s="1"/>
      <c r="AF54" s="1" t="s">
        <v>499</v>
      </c>
      <c r="AG54" s="1" t="s">
        <v>500</v>
      </c>
      <c r="AH54" s="1" t="s">
        <v>501</v>
      </c>
      <c r="AI54" s="1" t="s">
        <v>502</v>
      </c>
      <c r="AJ54" s="1" t="s">
        <v>503</v>
      </c>
      <c r="AK54" s="1" t="s">
        <v>504</v>
      </c>
      <c r="AL54" s="1" t="s">
        <v>505</v>
      </c>
      <c r="AM54" s="1" t="s">
        <v>506</v>
      </c>
      <c r="AN54" s="1" t="s">
        <v>507</v>
      </c>
      <c r="AO54" s="1" t="s">
        <v>508</v>
      </c>
      <c r="AP54" s="1" t="s">
        <v>509</v>
      </c>
      <c r="AQ54" s="1" t="s">
        <v>510</v>
      </c>
      <c r="AR54" s="1" t="s">
        <v>511</v>
      </c>
      <c r="AS54" s="1" t="s">
        <v>512</v>
      </c>
      <c r="AT54" s="1" t="s">
        <v>513</v>
      </c>
      <c r="AU54" s="1" t="s">
        <v>514</v>
      </c>
      <c r="AV54" s="1" t="s">
        <v>515</v>
      </c>
      <c r="AW54" s="1"/>
      <c r="AX54" s="1"/>
      <c r="AY54" s="1"/>
      <c r="AZ54" s="1"/>
    </row>
    <row r="55" spans="1:52" ht="34.5" customHeight="1" hidden="1">
      <c r="A55" s="29"/>
      <c r="B55" s="7"/>
      <c r="C55" s="8" t="s">
        <v>516</v>
      </c>
      <c r="D55" s="18" t="s">
        <v>517</v>
      </c>
      <c r="E55" s="19" t="s">
        <v>518</v>
      </c>
      <c r="F55" s="20"/>
      <c r="G55" s="11"/>
      <c r="H55" s="11"/>
      <c r="I55" s="11"/>
      <c r="J55" s="83"/>
      <c r="K55" s="77"/>
      <c r="L55" s="11"/>
      <c r="M55" s="11"/>
      <c r="N55" s="11"/>
      <c r="O55" s="11"/>
      <c r="P55" s="11"/>
      <c r="Q55" s="11"/>
      <c r="R55" s="77"/>
      <c r="S55" s="83"/>
      <c r="T55" s="11"/>
      <c r="U55" s="11"/>
      <c r="V55" s="17"/>
      <c r="W55" s="12"/>
      <c r="X55" s="17"/>
      <c r="Y55" s="17"/>
      <c r="Z55" s="13"/>
      <c r="AA55" s="71"/>
      <c r="AB55" s="71"/>
      <c r="AC55" s="11"/>
      <c r="AD55" s="1"/>
      <c r="AE55" s="1"/>
      <c r="AF55" s="1" t="s">
        <v>519</v>
      </c>
      <c r="AG55" s="1" t="s">
        <v>520</v>
      </c>
      <c r="AH55" s="1" t="s">
        <v>521</v>
      </c>
      <c r="AI55" s="1" t="s">
        <v>522</v>
      </c>
      <c r="AJ55" s="1" t="s">
        <v>523</v>
      </c>
      <c r="AK55" s="1" t="s">
        <v>524</v>
      </c>
      <c r="AL55" s="1" t="s">
        <v>525</v>
      </c>
      <c r="AM55" s="1" t="s">
        <v>526</v>
      </c>
      <c r="AN55" s="1" t="s">
        <v>527</v>
      </c>
      <c r="AO55" s="1" t="s">
        <v>528</v>
      </c>
      <c r="AP55" s="1" t="s">
        <v>529</v>
      </c>
      <c r="AQ55" s="1" t="s">
        <v>530</v>
      </c>
      <c r="AR55" s="1" t="s">
        <v>531</v>
      </c>
      <c r="AS55" s="1" t="s">
        <v>532</v>
      </c>
      <c r="AT55" s="1" t="s">
        <v>533</v>
      </c>
      <c r="AU55" s="1" t="s">
        <v>534</v>
      </c>
      <c r="AV55" s="1" t="s">
        <v>535</v>
      </c>
      <c r="AW55" s="1"/>
      <c r="AX55" s="1"/>
      <c r="AY55" s="1"/>
      <c r="AZ55" s="1"/>
    </row>
    <row r="56" spans="1:52" ht="147" customHeight="1">
      <c r="A56" s="1"/>
      <c r="B56" s="7"/>
      <c r="C56" s="8" t="s">
        <v>536</v>
      </c>
      <c r="D56" s="18" t="s">
        <v>537</v>
      </c>
      <c r="E56" s="19" t="s">
        <v>538</v>
      </c>
      <c r="F56" s="20">
        <v>309</v>
      </c>
      <c r="G56" s="11"/>
      <c r="H56" s="11"/>
      <c r="I56" s="21" t="s">
        <v>198</v>
      </c>
      <c r="J56" s="77"/>
      <c r="K56" s="84" t="s">
        <v>199</v>
      </c>
      <c r="L56" s="11"/>
      <c r="M56" s="11"/>
      <c r="N56" s="11"/>
      <c r="O56" s="11"/>
      <c r="P56" s="11"/>
      <c r="Q56" s="21" t="s">
        <v>1288</v>
      </c>
      <c r="R56" s="28" t="s">
        <v>226</v>
      </c>
      <c r="S56" s="83" t="s">
        <v>867</v>
      </c>
      <c r="T56" s="11"/>
      <c r="U56" s="11"/>
      <c r="V56" s="17">
        <v>20</v>
      </c>
      <c r="W56" s="12">
        <v>0</v>
      </c>
      <c r="X56" s="17"/>
      <c r="Y56" s="17"/>
      <c r="Z56" s="13"/>
      <c r="AA56" s="71"/>
      <c r="AB56" s="71"/>
      <c r="AC56" s="11"/>
      <c r="AD56" s="1"/>
      <c r="AE56" s="1"/>
      <c r="AF56" s="1" t="s">
        <v>539</v>
      </c>
      <c r="AG56" s="1" t="s">
        <v>540</v>
      </c>
      <c r="AH56" s="1" t="s">
        <v>541</v>
      </c>
      <c r="AI56" s="1" t="s">
        <v>542</v>
      </c>
      <c r="AJ56" s="1" t="s">
        <v>543</v>
      </c>
      <c r="AK56" s="1" t="s">
        <v>544</v>
      </c>
      <c r="AL56" s="1" t="s">
        <v>545</v>
      </c>
      <c r="AM56" s="1" t="s">
        <v>546</v>
      </c>
      <c r="AN56" s="1" t="s">
        <v>547</v>
      </c>
      <c r="AO56" s="1" t="s">
        <v>548</v>
      </c>
      <c r="AP56" s="1" t="s">
        <v>549</v>
      </c>
      <c r="AQ56" s="1" t="s">
        <v>550</v>
      </c>
      <c r="AR56" s="1" t="s">
        <v>551</v>
      </c>
      <c r="AS56" s="1" t="s">
        <v>552</v>
      </c>
      <c r="AT56" s="1" t="s">
        <v>553</v>
      </c>
      <c r="AU56" s="1" t="s">
        <v>554</v>
      </c>
      <c r="AV56" s="1" t="s">
        <v>831</v>
      </c>
      <c r="AW56" s="1"/>
      <c r="AX56" s="1"/>
      <c r="AY56" s="1"/>
      <c r="AZ56" s="1"/>
    </row>
    <row r="57" spans="1:52" ht="148.5" customHeight="1">
      <c r="A57" s="1"/>
      <c r="B57" s="7"/>
      <c r="C57" s="8" t="s">
        <v>591</v>
      </c>
      <c r="D57" s="18" t="s">
        <v>1080</v>
      </c>
      <c r="E57" s="19" t="s">
        <v>1081</v>
      </c>
      <c r="F57" s="26" t="s">
        <v>108</v>
      </c>
      <c r="G57" s="11"/>
      <c r="H57" s="11"/>
      <c r="I57" s="21" t="s">
        <v>198</v>
      </c>
      <c r="J57" s="77" t="s">
        <v>184</v>
      </c>
      <c r="K57" s="84" t="s">
        <v>199</v>
      </c>
      <c r="L57" s="11"/>
      <c r="M57" s="11"/>
      <c r="N57" s="11"/>
      <c r="O57" s="11"/>
      <c r="P57" s="11"/>
      <c r="Q57" s="21" t="s">
        <v>1287</v>
      </c>
      <c r="R57" s="77" t="s">
        <v>226</v>
      </c>
      <c r="S57" s="83" t="s">
        <v>867</v>
      </c>
      <c r="T57" s="11"/>
      <c r="U57" s="11"/>
      <c r="V57" s="17">
        <v>2275.006</v>
      </c>
      <c r="W57" s="12">
        <v>442.5</v>
      </c>
      <c r="X57" s="17">
        <f>3000</f>
        <v>3000</v>
      </c>
      <c r="Y57" s="17">
        <f>3000</f>
        <v>3000</v>
      </c>
      <c r="Z57" s="13"/>
      <c r="AA57" s="71">
        <f>3500</f>
        <v>3500</v>
      </c>
      <c r="AB57" s="71">
        <f>3500</f>
        <v>3500</v>
      </c>
      <c r="AC57" s="1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72.5" customHeight="1">
      <c r="A58" s="29"/>
      <c r="B58" s="7"/>
      <c r="C58" s="8" t="s">
        <v>832</v>
      </c>
      <c r="D58" s="15" t="s">
        <v>833</v>
      </c>
      <c r="E58" s="16" t="s">
        <v>834</v>
      </c>
      <c r="F58" s="26" t="s">
        <v>865</v>
      </c>
      <c r="G58" s="11"/>
      <c r="H58" s="11"/>
      <c r="I58" s="21" t="s">
        <v>183</v>
      </c>
      <c r="J58" s="77" t="s">
        <v>184</v>
      </c>
      <c r="K58" s="84">
        <v>38718</v>
      </c>
      <c r="L58" s="11"/>
      <c r="M58" s="11"/>
      <c r="N58" s="11"/>
      <c r="O58" s="11"/>
      <c r="P58" s="11"/>
      <c r="Q58" s="21" t="s">
        <v>1137</v>
      </c>
      <c r="R58" s="28" t="s">
        <v>658</v>
      </c>
      <c r="S58" s="82" t="s">
        <v>186</v>
      </c>
      <c r="T58" s="11"/>
      <c r="U58" s="11"/>
      <c r="V58" s="17"/>
      <c r="W58" s="12"/>
      <c r="X58" s="17"/>
      <c r="Y58" s="73"/>
      <c r="Z58" s="13"/>
      <c r="AA58" s="65"/>
      <c r="AB58" s="65"/>
      <c r="AC58" s="11"/>
      <c r="AD58" s="1"/>
      <c r="AE58" s="1"/>
      <c r="AF58" s="1" t="s">
        <v>835</v>
      </c>
      <c r="AG58" s="1" t="s">
        <v>836</v>
      </c>
      <c r="AH58" s="1" t="s">
        <v>837</v>
      </c>
      <c r="AI58" s="1" t="s">
        <v>838</v>
      </c>
      <c r="AJ58" s="1" t="s">
        <v>839</v>
      </c>
      <c r="AK58" s="1" t="s">
        <v>840</v>
      </c>
      <c r="AL58" s="1" t="s">
        <v>841</v>
      </c>
      <c r="AM58" s="1" t="s">
        <v>842</v>
      </c>
      <c r="AN58" s="1" t="s">
        <v>843</v>
      </c>
      <c r="AO58" s="1" t="s">
        <v>844</v>
      </c>
      <c r="AP58" s="1" t="s">
        <v>845</v>
      </c>
      <c r="AQ58" s="1" t="s">
        <v>846</v>
      </c>
      <c r="AR58" s="1" t="s">
        <v>847</v>
      </c>
      <c r="AS58" s="1" t="s">
        <v>848</v>
      </c>
      <c r="AT58" s="1" t="s">
        <v>849</v>
      </c>
      <c r="AU58" s="1" t="s">
        <v>850</v>
      </c>
      <c r="AV58" s="1" t="s">
        <v>851</v>
      </c>
      <c r="AW58" s="1"/>
      <c r="AX58" s="1"/>
      <c r="AY58" s="1"/>
      <c r="AZ58" s="1"/>
    </row>
    <row r="59" spans="1:52" ht="12.75">
      <c r="A59" s="1"/>
      <c r="B59" s="6"/>
      <c r="C59" s="30"/>
      <c r="D59" s="15" t="s">
        <v>1224</v>
      </c>
      <c r="E59" s="16"/>
      <c r="F59" s="20"/>
      <c r="G59" s="11"/>
      <c r="H59" s="11"/>
      <c r="I59" s="11"/>
      <c r="J59" s="83"/>
      <c r="K59" s="77"/>
      <c r="L59" s="11"/>
      <c r="M59" s="11"/>
      <c r="N59" s="11"/>
      <c r="O59" s="11"/>
      <c r="P59" s="11"/>
      <c r="Q59" s="11"/>
      <c r="R59" s="77"/>
      <c r="S59" s="83"/>
      <c r="T59" s="11"/>
      <c r="U59" s="11"/>
      <c r="V59" s="17"/>
      <c r="W59" s="12"/>
      <c r="X59" s="17"/>
      <c r="Y59" s="17"/>
      <c r="Z59" s="13"/>
      <c r="AA59" s="71"/>
      <c r="AB59" s="71"/>
      <c r="AC59" s="11"/>
      <c r="AD59" s="1"/>
      <c r="AE59" s="1"/>
      <c r="AF59" s="1" t="s">
        <v>1225</v>
      </c>
      <c r="AG59" s="1" t="s">
        <v>1226</v>
      </c>
      <c r="AH59" s="1" t="s">
        <v>1227</v>
      </c>
      <c r="AI59" s="1" t="s">
        <v>1228</v>
      </c>
      <c r="AJ59" s="1" t="s">
        <v>1229</v>
      </c>
      <c r="AK59" s="1" t="s">
        <v>1230</v>
      </c>
      <c r="AL59" s="1" t="s">
        <v>1231</v>
      </c>
      <c r="AM59" s="1" t="s">
        <v>1232</v>
      </c>
      <c r="AN59" s="1" t="s">
        <v>1233</v>
      </c>
      <c r="AO59" s="1" t="s">
        <v>1234</v>
      </c>
      <c r="AP59" s="1" t="s">
        <v>1235</v>
      </c>
      <c r="AQ59" s="1" t="s">
        <v>1236</v>
      </c>
      <c r="AR59" s="1" t="s">
        <v>1237</v>
      </c>
      <c r="AS59" s="1" t="s">
        <v>1238</v>
      </c>
      <c r="AT59" s="1" t="s">
        <v>1239</v>
      </c>
      <c r="AU59" s="1" t="s">
        <v>1240</v>
      </c>
      <c r="AV59" s="1" t="s">
        <v>1241</v>
      </c>
      <c r="AW59" s="1"/>
      <c r="AX59" s="1"/>
      <c r="AY59" s="1"/>
      <c r="AZ59" s="1"/>
    </row>
    <row r="60" spans="1:52" ht="99.75" customHeight="1">
      <c r="A60" s="1"/>
      <c r="B60" s="6"/>
      <c r="C60" s="8" t="s">
        <v>1242</v>
      </c>
      <c r="D60" s="15" t="s">
        <v>1243</v>
      </c>
      <c r="E60" s="16" t="s">
        <v>1244</v>
      </c>
      <c r="F60" s="26"/>
      <c r="G60" s="11"/>
      <c r="H60" s="11"/>
      <c r="I60" s="11"/>
      <c r="J60" s="83"/>
      <c r="K60" s="77"/>
      <c r="L60" s="11"/>
      <c r="M60" s="23"/>
      <c r="N60" s="20"/>
      <c r="O60" s="11"/>
      <c r="P60" s="11"/>
      <c r="Q60" s="11"/>
      <c r="R60" s="77"/>
      <c r="S60" s="83"/>
      <c r="T60" s="11"/>
      <c r="U60" s="11"/>
      <c r="V60" s="12">
        <f>V61+V62+V63</f>
        <v>1145.88</v>
      </c>
      <c r="W60" s="12">
        <f>W61+W62+W63</f>
        <v>1145.9</v>
      </c>
      <c r="X60" s="12">
        <f>X61+X62+X63</f>
        <v>1161.7</v>
      </c>
      <c r="Y60" s="12">
        <f>Y61+Y62+Y63</f>
        <v>1169.5</v>
      </c>
      <c r="Z60" s="13"/>
      <c r="AA60" s="70">
        <f>AA61+AA62+AA63</f>
        <v>1141.4</v>
      </c>
      <c r="AB60" s="70">
        <f>AB61+AB62+AB63</f>
        <v>600.8000000000001</v>
      </c>
      <c r="AC60" s="11"/>
      <c r="AD60" s="1"/>
      <c r="AE60" s="1"/>
      <c r="AF60" s="1" t="s">
        <v>1245</v>
      </c>
      <c r="AG60" s="1" t="s">
        <v>1246</v>
      </c>
      <c r="AH60" s="1" t="s">
        <v>1247</v>
      </c>
      <c r="AI60" s="1" t="s">
        <v>1248</v>
      </c>
      <c r="AJ60" s="1" t="s">
        <v>1249</v>
      </c>
      <c r="AK60" s="1" t="s">
        <v>1250</v>
      </c>
      <c r="AL60" s="1" t="s">
        <v>1251</v>
      </c>
      <c r="AM60" s="1" t="s">
        <v>235</v>
      </c>
      <c r="AN60" s="1" t="s">
        <v>236</v>
      </c>
      <c r="AO60" s="1" t="s">
        <v>237</v>
      </c>
      <c r="AP60" s="1" t="s">
        <v>238</v>
      </c>
      <c r="AQ60" s="1" t="s">
        <v>239</v>
      </c>
      <c r="AR60" s="1" t="s">
        <v>240</v>
      </c>
      <c r="AS60" s="1" t="s">
        <v>241</v>
      </c>
      <c r="AT60" s="1" t="s">
        <v>242</v>
      </c>
      <c r="AU60" s="1" t="s">
        <v>243</v>
      </c>
      <c r="AV60" s="1" t="s">
        <v>244</v>
      </c>
      <c r="AW60" s="1"/>
      <c r="AX60" s="1"/>
      <c r="AY60" s="1"/>
      <c r="AZ60" s="1"/>
    </row>
    <row r="61" spans="1:52" ht="303.75">
      <c r="A61" s="1"/>
      <c r="B61" s="7"/>
      <c r="C61" s="31" t="s">
        <v>245</v>
      </c>
      <c r="D61" s="32" t="s">
        <v>246</v>
      </c>
      <c r="E61" s="16" t="s">
        <v>247</v>
      </c>
      <c r="F61" s="26" t="s">
        <v>248</v>
      </c>
      <c r="G61" s="11"/>
      <c r="H61" s="11"/>
      <c r="I61" s="21" t="s">
        <v>198</v>
      </c>
      <c r="J61" s="77" t="s">
        <v>184</v>
      </c>
      <c r="K61" s="84" t="s">
        <v>199</v>
      </c>
      <c r="L61" s="11"/>
      <c r="M61" s="76" t="s">
        <v>211</v>
      </c>
      <c r="N61" s="90" t="s">
        <v>212</v>
      </c>
      <c r="O61" s="86" t="s">
        <v>216</v>
      </c>
      <c r="P61" s="11"/>
      <c r="Q61" s="28" t="s">
        <v>866</v>
      </c>
      <c r="R61" s="77" t="s">
        <v>226</v>
      </c>
      <c r="S61" s="83" t="s">
        <v>867</v>
      </c>
      <c r="T61" s="11"/>
      <c r="U61" s="11"/>
      <c r="V61" s="17">
        <f>617-17.834</f>
        <v>599.166</v>
      </c>
      <c r="W61" s="12">
        <v>599.2</v>
      </c>
      <c r="X61" s="17">
        <v>614.2</v>
      </c>
      <c r="Y61" s="17">
        <v>622</v>
      </c>
      <c r="Z61" s="13"/>
      <c r="AA61" s="71">
        <v>593.9</v>
      </c>
      <c r="AB61" s="71">
        <f>378.948+114.442+5+5.3+25+72.11</f>
        <v>600.8000000000001</v>
      </c>
      <c r="AC61" s="11"/>
      <c r="AD61" s="1"/>
      <c r="AE61" s="1"/>
      <c r="AF61" s="1" t="s">
        <v>250</v>
      </c>
      <c r="AG61" s="1" t="s">
        <v>251</v>
      </c>
      <c r="AH61" s="1" t="s">
        <v>252</v>
      </c>
      <c r="AI61" s="1" t="s">
        <v>253</v>
      </c>
      <c r="AJ61" s="1" t="s">
        <v>254</v>
      </c>
      <c r="AK61" s="1" t="s">
        <v>255</v>
      </c>
      <c r="AL61" s="1" t="s">
        <v>256</v>
      </c>
      <c r="AM61" s="1" t="s">
        <v>257</v>
      </c>
      <c r="AN61" s="1" t="s">
        <v>258</v>
      </c>
      <c r="AO61" s="1" t="s">
        <v>259</v>
      </c>
      <c r="AP61" s="1" t="s">
        <v>260</v>
      </c>
      <c r="AQ61" s="1" t="s">
        <v>261</v>
      </c>
      <c r="AR61" s="1" t="s">
        <v>262</v>
      </c>
      <c r="AS61" s="1" t="s">
        <v>263</v>
      </c>
      <c r="AT61" s="1" t="s">
        <v>264</v>
      </c>
      <c r="AU61" s="1" t="s">
        <v>265</v>
      </c>
      <c r="AV61" s="1" t="s">
        <v>266</v>
      </c>
      <c r="AW61" s="1"/>
      <c r="AX61" s="1"/>
      <c r="AY61" s="1"/>
      <c r="AZ61" s="1"/>
    </row>
    <row r="62" spans="1:52" ht="271.5" customHeight="1">
      <c r="A62" s="1"/>
      <c r="B62" s="7"/>
      <c r="C62" s="31" t="s">
        <v>267</v>
      </c>
      <c r="D62" s="32" t="s">
        <v>268</v>
      </c>
      <c r="E62" s="16" t="s">
        <v>269</v>
      </c>
      <c r="F62" s="26" t="s">
        <v>270</v>
      </c>
      <c r="G62" s="11"/>
      <c r="H62" s="11"/>
      <c r="I62" s="21"/>
      <c r="J62" s="77"/>
      <c r="K62" s="84"/>
      <c r="L62" s="11"/>
      <c r="M62" s="79" t="s">
        <v>213</v>
      </c>
      <c r="N62" s="77" t="s">
        <v>214</v>
      </c>
      <c r="O62" s="86" t="s">
        <v>215</v>
      </c>
      <c r="P62" s="11"/>
      <c r="Q62" s="109" t="s">
        <v>1289</v>
      </c>
      <c r="R62" s="77" t="s">
        <v>226</v>
      </c>
      <c r="S62" s="83" t="s">
        <v>867</v>
      </c>
      <c r="T62" s="11"/>
      <c r="U62" s="11"/>
      <c r="V62" s="17">
        <f>546.714+8-8</f>
        <v>546.714</v>
      </c>
      <c r="W62" s="12">
        <v>546.7</v>
      </c>
      <c r="X62" s="17">
        <f>547.5</f>
        <v>547.5</v>
      </c>
      <c r="Y62" s="17">
        <v>547.5</v>
      </c>
      <c r="Z62" s="13"/>
      <c r="AA62" s="71">
        <v>547.5</v>
      </c>
      <c r="AB62" s="71">
        <v>0</v>
      </c>
      <c r="AC62" s="1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71.25" customHeight="1" hidden="1">
      <c r="A63" s="1"/>
      <c r="B63" s="7"/>
      <c r="C63" s="31" t="s">
        <v>328</v>
      </c>
      <c r="D63" s="32"/>
      <c r="E63" s="16" t="s">
        <v>272</v>
      </c>
      <c r="F63" s="26" t="s">
        <v>273</v>
      </c>
      <c r="G63" s="11"/>
      <c r="H63" s="11"/>
      <c r="I63" s="21"/>
      <c r="J63" s="77"/>
      <c r="K63" s="84"/>
      <c r="L63" s="11"/>
      <c r="M63" s="23"/>
      <c r="N63" s="20"/>
      <c r="O63" s="11"/>
      <c r="P63" s="11"/>
      <c r="Q63" s="21" t="s">
        <v>1137</v>
      </c>
      <c r="R63" s="77"/>
      <c r="S63" s="83"/>
      <c r="T63" s="11"/>
      <c r="U63" s="11"/>
      <c r="V63" s="17"/>
      <c r="W63" s="12"/>
      <c r="X63" s="17"/>
      <c r="Y63" s="17"/>
      <c r="Z63" s="13"/>
      <c r="AA63" s="71"/>
      <c r="AB63" s="71"/>
      <c r="AC63" s="1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48.5" customHeight="1">
      <c r="A64" s="1"/>
      <c r="B64" s="14"/>
      <c r="C64" s="8" t="s">
        <v>274</v>
      </c>
      <c r="D64" s="15" t="s">
        <v>275</v>
      </c>
      <c r="E64" s="16" t="s">
        <v>276</v>
      </c>
      <c r="F64" s="26"/>
      <c r="G64" s="11"/>
      <c r="H64" s="11"/>
      <c r="I64" s="11"/>
      <c r="J64" s="83"/>
      <c r="K64" s="77"/>
      <c r="L64" s="11"/>
      <c r="M64" s="11"/>
      <c r="N64" s="11"/>
      <c r="O64" s="11"/>
      <c r="P64" s="11"/>
      <c r="Q64" s="11"/>
      <c r="R64" s="77"/>
      <c r="S64" s="83"/>
      <c r="T64" s="11"/>
      <c r="U64" s="11"/>
      <c r="V64" s="12">
        <f>X65+V66</f>
        <v>172</v>
      </c>
      <c r="W64" s="12">
        <f>W66</f>
        <v>114</v>
      </c>
      <c r="X64" s="12">
        <f>Y65+X66</f>
        <v>153.3</v>
      </c>
      <c r="Y64" s="12">
        <f>Z65+Y66</f>
        <v>172</v>
      </c>
      <c r="Z64" s="13"/>
      <c r="AA64" s="70">
        <f>AB65+AA66</f>
        <v>172</v>
      </c>
      <c r="AB64" s="70">
        <f>AC65+AB66</f>
        <v>172</v>
      </c>
      <c r="AC64" s="11"/>
      <c r="AD64" s="1"/>
      <c r="AE64" s="1"/>
      <c r="AF64" s="1" t="s">
        <v>277</v>
      </c>
      <c r="AG64" s="1" t="s">
        <v>278</v>
      </c>
      <c r="AH64" s="1" t="s">
        <v>279</v>
      </c>
      <c r="AI64" s="1" t="s">
        <v>280</v>
      </c>
      <c r="AJ64" s="1" t="s">
        <v>281</v>
      </c>
      <c r="AK64" s="1" t="s">
        <v>282</v>
      </c>
      <c r="AL64" s="1" t="s">
        <v>283</v>
      </c>
      <c r="AM64" s="1" t="s">
        <v>284</v>
      </c>
      <c r="AN64" s="1" t="s">
        <v>285</v>
      </c>
      <c r="AO64" s="1" t="s">
        <v>286</v>
      </c>
      <c r="AP64" s="1" t="s">
        <v>287</v>
      </c>
      <c r="AQ64" s="1" t="s">
        <v>288</v>
      </c>
      <c r="AR64" s="1" t="s">
        <v>289</v>
      </c>
      <c r="AS64" s="1" t="s">
        <v>290</v>
      </c>
      <c r="AT64" s="1" t="s">
        <v>291</v>
      </c>
      <c r="AU64" s="1" t="s">
        <v>292</v>
      </c>
      <c r="AV64" s="1" t="s">
        <v>293</v>
      </c>
      <c r="AW64" s="1"/>
      <c r="AX64" s="1"/>
      <c r="AY64" s="1"/>
      <c r="AZ64" s="1"/>
    </row>
    <row r="65" spans="1:52" ht="146.25" customHeight="1" hidden="1">
      <c r="A65" s="1"/>
      <c r="B65" s="14"/>
      <c r="C65" s="31" t="s">
        <v>294</v>
      </c>
      <c r="D65" s="66" t="s">
        <v>295</v>
      </c>
      <c r="E65" s="16" t="s">
        <v>296</v>
      </c>
      <c r="F65" s="26" t="s">
        <v>796</v>
      </c>
      <c r="G65" s="11"/>
      <c r="H65" s="11"/>
      <c r="I65" s="21" t="s">
        <v>183</v>
      </c>
      <c r="J65" s="77" t="s">
        <v>184</v>
      </c>
      <c r="K65" s="84">
        <v>38718</v>
      </c>
      <c r="L65" s="11"/>
      <c r="M65" s="11"/>
      <c r="N65" s="11"/>
      <c r="O65" s="11"/>
      <c r="P65" s="11"/>
      <c r="Q65" s="21" t="s">
        <v>297</v>
      </c>
      <c r="R65" s="77"/>
      <c r="S65" s="83"/>
      <c r="T65" s="11"/>
      <c r="U65" s="11"/>
      <c r="V65" s="17"/>
      <c r="W65" s="12"/>
      <c r="X65" s="17"/>
      <c r="Y65" s="17"/>
      <c r="Z65" s="13"/>
      <c r="AA65" s="71"/>
      <c r="AB65" s="71"/>
      <c r="AC65" s="1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5">
      <c r="A66" s="1"/>
      <c r="B66" s="14"/>
      <c r="C66" s="31" t="s">
        <v>298</v>
      </c>
      <c r="D66" s="67" t="s">
        <v>299</v>
      </c>
      <c r="E66" s="16" t="s">
        <v>300</v>
      </c>
      <c r="F66" s="20" t="s">
        <v>301</v>
      </c>
      <c r="G66" s="11"/>
      <c r="H66" s="11"/>
      <c r="I66" s="21" t="s">
        <v>198</v>
      </c>
      <c r="J66" s="77" t="s">
        <v>184</v>
      </c>
      <c r="K66" s="84" t="s">
        <v>199</v>
      </c>
      <c r="L66" s="11"/>
      <c r="M66" s="11"/>
      <c r="N66" s="11"/>
      <c r="O66" s="11"/>
      <c r="P66" s="11"/>
      <c r="Q66" s="109" t="s">
        <v>1290</v>
      </c>
      <c r="R66" s="77" t="s">
        <v>226</v>
      </c>
      <c r="S66" s="83"/>
      <c r="T66" s="11"/>
      <c r="U66" s="11"/>
      <c r="V66" s="17">
        <v>172</v>
      </c>
      <c r="W66" s="12">
        <v>114</v>
      </c>
      <c r="X66" s="17">
        <v>153.3</v>
      </c>
      <c r="Y66" s="74">
        <f>24+148</f>
        <v>172</v>
      </c>
      <c r="Z66" s="13"/>
      <c r="AA66" s="65">
        <f>24+148</f>
        <v>172</v>
      </c>
      <c r="AB66" s="65">
        <f>24+148</f>
        <v>172</v>
      </c>
      <c r="AC66" s="11"/>
      <c r="AD66" s="1"/>
      <c r="AE66" s="1"/>
      <c r="AF66" s="1" t="s">
        <v>302</v>
      </c>
      <c r="AG66" s="1" t="s">
        <v>303</v>
      </c>
      <c r="AH66" s="1" t="s">
        <v>304</v>
      </c>
      <c r="AI66" s="1" t="s">
        <v>305</v>
      </c>
      <c r="AJ66" s="1" t="s">
        <v>306</v>
      </c>
      <c r="AK66" s="1" t="s">
        <v>307</v>
      </c>
      <c r="AL66" s="1" t="s">
        <v>308</v>
      </c>
      <c r="AM66" s="1" t="s">
        <v>309</v>
      </c>
      <c r="AN66" s="1" t="s">
        <v>310</v>
      </c>
      <c r="AO66" s="1" t="s">
        <v>311</v>
      </c>
      <c r="AP66" s="1" t="s">
        <v>312</v>
      </c>
      <c r="AQ66" s="1" t="s">
        <v>313</v>
      </c>
      <c r="AR66" s="1" t="s">
        <v>1082</v>
      </c>
      <c r="AS66" s="1" t="s">
        <v>1083</v>
      </c>
      <c r="AT66" s="1" t="s">
        <v>1084</v>
      </c>
      <c r="AU66" s="1" t="s">
        <v>1085</v>
      </c>
      <c r="AV66" s="1" t="s">
        <v>1086</v>
      </c>
      <c r="AW66" s="1"/>
      <c r="AX66" s="1"/>
      <c r="AY66" s="1"/>
      <c r="AZ66" s="1"/>
    </row>
    <row r="67" spans="1:52" ht="12.75" customHeight="1" hidden="1">
      <c r="A67" s="1"/>
      <c r="B67" s="14"/>
      <c r="C67" s="30"/>
      <c r="D67" s="15" t="s">
        <v>1087</v>
      </c>
      <c r="E67" s="16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77"/>
      <c r="S67" s="11"/>
      <c r="T67" s="11"/>
      <c r="U67" s="11"/>
      <c r="V67" s="12"/>
      <c r="W67" s="12"/>
      <c r="X67" s="17"/>
      <c r="Y67" s="17"/>
      <c r="Z67" s="13"/>
      <c r="AA67" s="64"/>
      <c r="AB67" s="64"/>
      <c r="AC67" s="1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29.25" customHeight="1">
      <c r="A68" s="1"/>
      <c r="B68" s="14"/>
      <c r="C68" s="8"/>
      <c r="D68" s="9" t="s">
        <v>1088</v>
      </c>
      <c r="E68" s="10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77"/>
      <c r="S68" s="11"/>
      <c r="T68" s="11"/>
      <c r="U68" s="11"/>
      <c r="V68" s="12">
        <f>V9</f>
        <v>128505.48599999999</v>
      </c>
      <c r="W68" s="12">
        <f aca="true" t="shared" si="0" ref="W68:AB68">W9</f>
        <v>80748.59999999998</v>
      </c>
      <c r="X68" s="17">
        <f>X9</f>
        <v>72539.225</v>
      </c>
      <c r="Y68" s="17">
        <f>Y9</f>
        <v>75197.318</v>
      </c>
      <c r="Z68" s="13">
        <f t="shared" si="0"/>
        <v>0</v>
      </c>
      <c r="AA68" s="17">
        <f>AA9</f>
        <v>78605.41799999999</v>
      </c>
      <c r="AB68" s="17">
        <f t="shared" si="0"/>
        <v>72317.03</v>
      </c>
      <c r="AC68" s="11"/>
      <c r="AD68" s="1"/>
      <c r="AE68" s="1"/>
      <c r="AF68" s="1" t="s">
        <v>1089</v>
      </c>
      <c r="AG68" s="1" t="s">
        <v>1090</v>
      </c>
      <c r="AH68" s="1" t="s">
        <v>1091</v>
      </c>
      <c r="AI68" s="1" t="s">
        <v>1092</v>
      </c>
      <c r="AJ68" s="1" t="s">
        <v>1093</v>
      </c>
      <c r="AK68" s="1" t="s">
        <v>1094</v>
      </c>
      <c r="AL68" s="1" t="s">
        <v>1095</v>
      </c>
      <c r="AM68" s="1" t="s">
        <v>1096</v>
      </c>
      <c r="AN68" s="1" t="s">
        <v>1097</v>
      </c>
      <c r="AO68" s="1" t="s">
        <v>1098</v>
      </c>
      <c r="AP68" s="1" t="s">
        <v>1099</v>
      </c>
      <c r="AQ68" s="1" t="s">
        <v>1100</v>
      </c>
      <c r="AR68" s="1" t="s">
        <v>1101</v>
      </c>
      <c r="AS68" s="1" t="s">
        <v>1102</v>
      </c>
      <c r="AT68" s="1" t="s">
        <v>1103</v>
      </c>
      <c r="AU68" s="1" t="s">
        <v>1104</v>
      </c>
      <c r="AV68" s="1" t="s">
        <v>1105</v>
      </c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1"/>
      <c r="AA69" s="2"/>
      <c r="AB69" s="2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95"/>
      <c r="W70" s="95"/>
      <c r="X70" s="95"/>
      <c r="Y70" s="96"/>
      <c r="Z70" s="95"/>
      <c r="AA70" s="96"/>
      <c r="AB70" s="94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95"/>
      <c r="W71" s="95"/>
      <c r="X71" s="95"/>
      <c r="Y71" s="96"/>
      <c r="Z71" s="95"/>
      <c r="AA71" s="96"/>
      <c r="AB71" s="2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00" t="s">
        <v>1106</v>
      </c>
      <c r="D72" s="100"/>
      <c r="E72" s="100"/>
      <c r="F72" s="100"/>
      <c r="G72" s="100"/>
      <c r="H72" s="100"/>
      <c r="I72" s="100"/>
      <c r="J72" s="100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97"/>
      <c r="W72" s="95"/>
      <c r="X72" s="97"/>
      <c r="Y72" s="97"/>
      <c r="Z72" s="97"/>
      <c r="AA72" s="97"/>
      <c r="AB72" s="94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00" t="s">
        <v>1107</v>
      </c>
      <c r="D73" s="100"/>
      <c r="E73" s="100"/>
      <c r="F73" s="100"/>
      <c r="G73" s="100"/>
      <c r="H73" s="100"/>
      <c r="I73" s="100"/>
      <c r="J73" s="10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1"/>
      <c r="AA73" s="2"/>
      <c r="AB73" s="2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1"/>
      <c r="AA74" s="2"/>
      <c r="AB74" s="2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1"/>
      <c r="AA75" s="2"/>
      <c r="AB75" s="2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1"/>
      <c r="AA76" s="2"/>
      <c r="AB76" s="2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1"/>
      <c r="AA77" s="2"/>
      <c r="AB77" s="2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1"/>
      <c r="AA78" s="2"/>
      <c r="AB78" s="2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1"/>
      <c r="AA79" s="2"/>
      <c r="AB79" s="2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1"/>
      <c r="AA80" s="2"/>
      <c r="AB80" s="2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1"/>
      <c r="AA81" s="2"/>
      <c r="AB81" s="2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"/>
      <c r="Z82" s="1"/>
      <c r="AA82" s="2"/>
      <c r="AB82" s="2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"/>
      <c r="Z83" s="1"/>
      <c r="AA83" s="2"/>
      <c r="AB83" s="2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"/>
      <c r="Z84" s="1"/>
      <c r="AA84" s="2"/>
      <c r="AB84" s="2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"/>
      <c r="Z85" s="1"/>
      <c r="AA85" s="2"/>
      <c r="AB85" s="2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4"/>
      <c r="Z86" s="33"/>
      <c r="AA86" s="34"/>
      <c r="AB86" s="34"/>
      <c r="AC86" s="33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4"/>
      <c r="Z87" s="33"/>
      <c r="AA87" s="34"/>
      <c r="AB87" s="34"/>
      <c r="AC87" s="33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4"/>
      <c r="Z88" s="33"/>
      <c r="AA88" s="34"/>
      <c r="AB88" s="34"/>
      <c r="AC88" s="33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4"/>
      <c r="Z89" s="33"/>
      <c r="AA89" s="34"/>
      <c r="AB89" s="34"/>
      <c r="AC89" s="33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4"/>
      <c r="Z90" s="33"/>
      <c r="AA90" s="34"/>
      <c r="AB90" s="34"/>
      <c r="AC90" s="33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4"/>
      <c r="Z91" s="33"/>
      <c r="AA91" s="34"/>
      <c r="AB91" s="34"/>
      <c r="AC91" s="33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4"/>
      <c r="Z92" s="33"/>
      <c r="AA92" s="34"/>
      <c r="AB92" s="34"/>
      <c r="AC92" s="33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4"/>
      <c r="Z93" s="33"/>
      <c r="AA93" s="34"/>
      <c r="AB93" s="34"/>
      <c r="AC93" s="3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4"/>
      <c r="Z94" s="33"/>
      <c r="AA94" s="34"/>
      <c r="AB94" s="34"/>
      <c r="AC94" s="33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4"/>
      <c r="Z95" s="33"/>
      <c r="AA95" s="34"/>
      <c r="AB95" s="34"/>
      <c r="AC95" s="33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4"/>
      <c r="Z96" s="33"/>
      <c r="AA96" s="34"/>
      <c r="AB96" s="34"/>
      <c r="AC96" s="33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4"/>
      <c r="Z97" s="33"/>
      <c r="AA97" s="34"/>
      <c r="AB97" s="34"/>
      <c r="AC97" s="33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4"/>
      <c r="Z98" s="33"/>
      <c r="AA98" s="34"/>
      <c r="AB98" s="34"/>
      <c r="AC98" s="33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4"/>
      <c r="Z99" s="33"/>
      <c r="AA99" s="34"/>
      <c r="AB99" s="34"/>
      <c r="AC99" s="33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4"/>
      <c r="Z100" s="33"/>
      <c r="AA100" s="34"/>
      <c r="AB100" s="34"/>
      <c r="AC100" s="33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4"/>
      <c r="Z101" s="33"/>
      <c r="AA101" s="34"/>
      <c r="AB101" s="34"/>
      <c r="AC101" s="33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4"/>
      <c r="Z102" s="33"/>
      <c r="AA102" s="34"/>
      <c r="AB102" s="34"/>
      <c r="AC102" s="33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4"/>
      <c r="Z103" s="33"/>
      <c r="AA103" s="34"/>
      <c r="AB103" s="34"/>
      <c r="AC103" s="3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4"/>
      <c r="Z104" s="33"/>
      <c r="AA104" s="34"/>
      <c r="AB104" s="34"/>
      <c r="AC104" s="33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4"/>
      <c r="Z105" s="33"/>
      <c r="AA105" s="34"/>
      <c r="AB105" s="34"/>
      <c r="AC105" s="33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4"/>
      <c r="Z106" s="33"/>
      <c r="AA106" s="34"/>
      <c r="AB106" s="34"/>
      <c r="AC106" s="33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4"/>
      <c r="Z107" s="33"/>
      <c r="AA107" s="34"/>
      <c r="AB107" s="34"/>
      <c r="AC107" s="33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4"/>
      <c r="Z108" s="33"/>
      <c r="AA108" s="34"/>
      <c r="AB108" s="34"/>
      <c r="AC108" s="33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4"/>
      <c r="Z109" s="33"/>
      <c r="AA109" s="34"/>
      <c r="AB109" s="34"/>
      <c r="AC109" s="33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4"/>
      <c r="Z110" s="33"/>
      <c r="AA110" s="34"/>
      <c r="AB110" s="34"/>
      <c r="AC110" s="33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4"/>
      <c r="Z111" s="33"/>
      <c r="AA111" s="34"/>
      <c r="AB111" s="34"/>
      <c r="AC111" s="33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4"/>
      <c r="Z112" s="33"/>
      <c r="AA112" s="34"/>
      <c r="AB112" s="34"/>
      <c r="AC112" s="33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4"/>
      <c r="Z113" s="33"/>
      <c r="AA113" s="34"/>
      <c r="AB113" s="34"/>
      <c r="AC113" s="3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4"/>
      <c r="Z114" s="33"/>
      <c r="AA114" s="34"/>
      <c r="AB114" s="34"/>
      <c r="AC114" s="33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4"/>
      <c r="Z115" s="33"/>
      <c r="AA115" s="34"/>
      <c r="AB115" s="34"/>
      <c r="AC115" s="33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4"/>
      <c r="Z116" s="33"/>
      <c r="AA116" s="34"/>
      <c r="AB116" s="34"/>
      <c r="AC116" s="33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4"/>
      <c r="Z117" s="33"/>
      <c r="AA117" s="34"/>
      <c r="AB117" s="34"/>
      <c r="AC117" s="33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4"/>
      <c r="Z118" s="33"/>
      <c r="AA118" s="34"/>
      <c r="AB118" s="34"/>
      <c r="AC118" s="33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4"/>
      <c r="Z119" s="33"/>
      <c r="AA119" s="34"/>
      <c r="AB119" s="34"/>
      <c r="AC119" s="33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4"/>
      <c r="Z120" s="33"/>
      <c r="AA120" s="34"/>
      <c r="AB120" s="34"/>
      <c r="AC120" s="33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4"/>
      <c r="Z121" s="33"/>
      <c r="AA121" s="34"/>
      <c r="AB121" s="34"/>
      <c r="AC121" s="33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4"/>
      <c r="Z122" s="33"/>
      <c r="AA122" s="34"/>
      <c r="AB122" s="34"/>
      <c r="AC122" s="33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4"/>
      <c r="Z123" s="33"/>
      <c r="AA123" s="34"/>
      <c r="AB123" s="34"/>
      <c r="AC123" s="3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4"/>
      <c r="Z124" s="33"/>
      <c r="AA124" s="34"/>
      <c r="AB124" s="34"/>
      <c r="AC124" s="33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4"/>
      <c r="Z125" s="33"/>
      <c r="AA125" s="34"/>
      <c r="AB125" s="34"/>
      <c r="AC125" s="33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4"/>
      <c r="Z126" s="33"/>
      <c r="AA126" s="34"/>
      <c r="AB126" s="34"/>
      <c r="AC126" s="33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4"/>
      <c r="Z127" s="33"/>
      <c r="AA127" s="34"/>
      <c r="AB127" s="34"/>
      <c r="AC127" s="33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4"/>
      <c r="Z128" s="33"/>
      <c r="AA128" s="34"/>
      <c r="AB128" s="34"/>
      <c r="AC128" s="33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4"/>
      <c r="Z129" s="33"/>
      <c r="AA129" s="34"/>
      <c r="AB129" s="34"/>
      <c r="AC129" s="33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4"/>
      <c r="Z130" s="33"/>
      <c r="AA130" s="34"/>
      <c r="AB130" s="34"/>
      <c r="AC130" s="33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4"/>
      <c r="Z131" s="33"/>
      <c r="AA131" s="34"/>
      <c r="AB131" s="34"/>
      <c r="AC131" s="33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4"/>
      <c r="Z132" s="33"/>
      <c r="AA132" s="34"/>
      <c r="AB132" s="34"/>
      <c r="AC132" s="33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4"/>
      <c r="Z133" s="33"/>
      <c r="AA133" s="34"/>
      <c r="AB133" s="34"/>
      <c r="AC133" s="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4"/>
      <c r="Z134" s="33"/>
      <c r="AA134" s="34"/>
      <c r="AB134" s="34"/>
      <c r="AC134" s="33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4"/>
      <c r="Z135" s="33"/>
      <c r="AA135" s="34"/>
      <c r="AB135" s="34"/>
      <c r="AC135" s="33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4"/>
      <c r="Z136" s="33"/>
      <c r="AA136" s="34"/>
      <c r="AB136" s="34"/>
      <c r="AC136" s="33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4"/>
      <c r="Z137" s="33"/>
      <c r="AA137" s="34"/>
      <c r="AB137" s="34"/>
      <c r="AC137" s="33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4"/>
      <c r="Z138" s="33"/>
      <c r="AA138" s="34"/>
      <c r="AB138" s="34"/>
      <c r="AC138" s="33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4"/>
      <c r="Z139" s="33"/>
      <c r="AA139" s="34"/>
      <c r="AB139" s="34"/>
      <c r="AC139" s="33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4"/>
      <c r="Z140" s="33"/>
      <c r="AA140" s="34"/>
      <c r="AB140" s="34"/>
      <c r="AC140" s="33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4"/>
      <c r="Z141" s="33"/>
      <c r="AA141" s="34"/>
      <c r="AB141" s="34"/>
      <c r="AC141" s="33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4"/>
      <c r="Z142" s="33"/>
      <c r="AA142" s="34"/>
      <c r="AB142" s="34"/>
      <c r="AC142" s="33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4"/>
      <c r="Z143" s="33"/>
      <c r="AA143" s="34"/>
      <c r="AB143" s="34"/>
      <c r="AC143" s="3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4"/>
      <c r="Z144" s="33"/>
      <c r="AA144" s="34"/>
      <c r="AB144" s="34"/>
      <c r="AC144" s="33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4"/>
      <c r="Z145" s="33"/>
      <c r="AA145" s="34"/>
      <c r="AB145" s="34"/>
      <c r="AC145" s="33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4"/>
      <c r="Z146" s="33"/>
      <c r="AA146" s="34"/>
      <c r="AB146" s="34"/>
      <c r="AC146" s="33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4"/>
      <c r="Z147" s="33"/>
      <c r="AA147" s="34"/>
      <c r="AB147" s="34"/>
      <c r="AC147" s="33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4"/>
      <c r="Z148" s="33"/>
      <c r="AA148" s="34"/>
      <c r="AB148" s="34"/>
      <c r="AC148" s="33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4"/>
      <c r="Z149" s="33"/>
      <c r="AA149" s="34"/>
      <c r="AB149" s="34"/>
      <c r="AC149" s="33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4"/>
      <c r="Z150" s="33"/>
      <c r="AA150" s="34"/>
      <c r="AB150" s="34"/>
      <c r="AC150" s="33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4"/>
      <c r="Z151" s="33"/>
      <c r="AA151" s="34"/>
      <c r="AB151" s="34"/>
      <c r="AC151" s="33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4"/>
      <c r="Z152" s="33"/>
      <c r="AA152" s="34"/>
      <c r="AB152" s="34"/>
      <c r="AC152" s="33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4"/>
      <c r="Z153" s="33"/>
      <c r="AA153" s="34"/>
      <c r="AB153" s="34"/>
      <c r="AC153" s="3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4"/>
      <c r="Z154" s="33"/>
      <c r="AA154" s="34"/>
      <c r="AB154" s="34"/>
      <c r="AC154" s="33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4"/>
      <c r="Z155" s="33"/>
      <c r="AA155" s="34"/>
      <c r="AB155" s="34"/>
      <c r="AC155" s="33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4"/>
      <c r="Z156" s="33"/>
      <c r="AA156" s="34"/>
      <c r="AB156" s="34"/>
      <c r="AC156" s="33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4"/>
      <c r="Z157" s="33"/>
      <c r="AA157" s="34"/>
      <c r="AB157" s="34"/>
      <c r="AC157" s="33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4"/>
      <c r="Z158" s="33"/>
      <c r="AA158" s="34"/>
      <c r="AB158" s="34"/>
      <c r="AC158" s="33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4"/>
      <c r="Z159" s="33"/>
      <c r="AA159" s="34"/>
      <c r="AB159" s="34"/>
      <c r="AC159" s="33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4"/>
      <c r="Z160" s="33"/>
      <c r="AA160" s="34"/>
      <c r="AB160" s="34"/>
      <c r="AC160" s="33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4"/>
      <c r="Z161" s="33"/>
      <c r="AA161" s="34"/>
      <c r="AB161" s="34"/>
      <c r="AC161" s="33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4"/>
      <c r="Z162" s="33"/>
      <c r="AA162" s="34"/>
      <c r="AB162" s="34"/>
      <c r="AC162" s="33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4"/>
      <c r="Z163" s="33"/>
      <c r="AA163" s="34"/>
      <c r="AB163" s="34"/>
      <c r="AC163" s="3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4"/>
      <c r="Z164" s="33"/>
      <c r="AA164" s="34"/>
      <c r="AB164" s="34"/>
      <c r="AC164" s="33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4"/>
      <c r="Z165" s="33"/>
      <c r="AA165" s="34"/>
      <c r="AB165" s="34"/>
      <c r="AC165" s="33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4"/>
      <c r="Z166" s="33"/>
      <c r="AA166" s="34"/>
      <c r="AB166" s="34"/>
      <c r="AC166" s="33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4"/>
      <c r="Z167" s="33"/>
      <c r="AA167" s="34"/>
      <c r="AB167" s="34"/>
      <c r="AC167" s="33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4"/>
      <c r="Z168" s="33"/>
      <c r="AA168" s="34"/>
      <c r="AB168" s="34"/>
      <c r="AC168" s="33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4"/>
      <c r="Z169" s="33"/>
      <c r="AA169" s="34"/>
      <c r="AB169" s="34"/>
      <c r="AC169" s="33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4"/>
      <c r="Z170" s="33"/>
      <c r="AA170" s="34"/>
      <c r="AB170" s="34"/>
      <c r="AC170" s="33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4"/>
      <c r="Z171" s="33"/>
      <c r="AA171" s="34"/>
      <c r="AB171" s="34"/>
      <c r="AC171" s="33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4"/>
      <c r="Z172" s="33"/>
      <c r="AA172" s="34"/>
      <c r="AB172" s="34"/>
      <c r="AC172" s="33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4"/>
      <c r="Z173" s="33"/>
      <c r="AA173" s="34"/>
      <c r="AB173" s="34"/>
      <c r="AC173" s="3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4"/>
      <c r="Z174" s="33"/>
      <c r="AA174" s="34"/>
      <c r="AB174" s="34"/>
      <c r="AC174" s="33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4"/>
      <c r="Z175" s="33"/>
      <c r="AA175" s="34"/>
      <c r="AB175" s="34"/>
      <c r="AC175" s="33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4"/>
      <c r="Z176" s="33"/>
      <c r="AA176" s="34"/>
      <c r="AB176" s="34"/>
      <c r="AC176" s="33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4"/>
      <c r="Z177" s="33"/>
      <c r="AA177" s="34"/>
      <c r="AB177" s="34"/>
      <c r="AC177" s="33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4"/>
      <c r="Z178" s="33"/>
      <c r="AA178" s="34"/>
      <c r="AB178" s="34"/>
      <c r="AC178" s="33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4"/>
      <c r="Z179" s="33"/>
      <c r="AA179" s="34"/>
      <c r="AB179" s="34"/>
      <c r="AC179" s="33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4"/>
      <c r="Z180" s="33"/>
      <c r="AA180" s="34"/>
      <c r="AB180" s="34"/>
      <c r="AC180" s="33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4"/>
      <c r="Z181" s="33"/>
      <c r="AA181" s="34"/>
      <c r="AB181" s="34"/>
      <c r="AC181" s="33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4"/>
      <c r="Z182" s="33"/>
      <c r="AA182" s="34"/>
      <c r="AB182" s="34"/>
      <c r="AC182" s="33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4"/>
      <c r="Z183" s="33"/>
      <c r="AA183" s="34"/>
      <c r="AB183" s="34"/>
      <c r="AC183" s="3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4"/>
      <c r="Z184" s="33"/>
      <c r="AA184" s="34"/>
      <c r="AB184" s="34"/>
      <c r="AC184" s="33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4"/>
      <c r="Z185" s="33"/>
      <c r="AA185" s="34"/>
      <c r="AB185" s="34"/>
      <c r="AC185" s="33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4"/>
      <c r="Z186" s="33"/>
      <c r="AA186" s="34"/>
      <c r="AB186" s="34"/>
      <c r="AC186" s="33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4"/>
      <c r="Z187" s="33"/>
      <c r="AA187" s="34"/>
      <c r="AB187" s="34"/>
      <c r="AC187" s="33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4"/>
      <c r="Z188" s="33"/>
      <c r="AA188" s="34"/>
      <c r="AB188" s="34"/>
      <c r="AC188" s="33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4"/>
      <c r="Z189" s="33"/>
      <c r="AA189" s="34"/>
      <c r="AB189" s="34"/>
      <c r="AC189" s="33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4"/>
      <c r="Z190" s="33"/>
      <c r="AA190" s="34"/>
      <c r="AB190" s="34"/>
      <c r="AC190" s="33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4"/>
      <c r="Z191" s="33"/>
      <c r="AA191" s="34"/>
      <c r="AB191" s="34"/>
      <c r="AC191" s="33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4"/>
      <c r="Z192" s="33"/>
      <c r="AA192" s="34"/>
      <c r="AB192" s="34"/>
      <c r="AC192" s="33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4"/>
      <c r="Z193" s="33"/>
      <c r="AA193" s="34"/>
      <c r="AB193" s="34"/>
      <c r="AC193" s="3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4"/>
      <c r="Z194" s="33"/>
      <c r="AA194" s="34"/>
      <c r="AB194" s="34"/>
      <c r="AC194" s="33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4"/>
      <c r="Z195" s="33"/>
      <c r="AA195" s="34"/>
      <c r="AB195" s="34"/>
      <c r="AC195" s="33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4"/>
      <c r="Z196" s="33"/>
      <c r="AA196" s="34"/>
      <c r="AB196" s="34"/>
      <c r="AC196" s="33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4"/>
      <c r="Z197" s="33"/>
      <c r="AA197" s="34"/>
      <c r="AB197" s="34"/>
      <c r="AC197" s="33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4"/>
      <c r="Z198" s="33"/>
      <c r="AA198" s="34"/>
      <c r="AB198" s="34"/>
      <c r="AC198" s="33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4"/>
      <c r="Z199" s="33"/>
      <c r="AA199" s="34"/>
      <c r="AB199" s="34"/>
      <c r="AC199" s="33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4"/>
      <c r="Z200" s="33"/>
      <c r="AA200" s="34"/>
      <c r="AB200" s="34"/>
      <c r="AC200" s="33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4"/>
      <c r="Z201" s="33"/>
      <c r="AA201" s="34"/>
      <c r="AB201" s="34"/>
      <c r="AC201" s="33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4"/>
      <c r="Z202" s="33"/>
      <c r="AA202" s="34"/>
      <c r="AB202" s="34"/>
      <c r="AC202" s="33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4"/>
      <c r="Z203" s="33"/>
      <c r="AA203" s="34"/>
      <c r="AB203" s="34"/>
      <c r="AC203" s="3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4"/>
      <c r="Z204" s="33"/>
      <c r="AA204" s="34"/>
      <c r="AB204" s="34"/>
      <c r="AC204" s="33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4"/>
      <c r="Z205" s="33"/>
      <c r="AA205" s="34"/>
      <c r="AB205" s="34"/>
      <c r="AC205" s="33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4"/>
      <c r="Z206" s="33"/>
      <c r="AA206" s="34"/>
      <c r="AB206" s="34"/>
      <c r="AC206" s="33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4"/>
      <c r="Z207" s="33"/>
      <c r="AA207" s="34"/>
      <c r="AB207" s="34"/>
      <c r="AC207" s="33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4"/>
      <c r="Z208" s="33"/>
      <c r="AA208" s="34"/>
      <c r="AB208" s="34"/>
      <c r="AC208" s="33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4"/>
      <c r="Z209" s="33"/>
      <c r="AA209" s="34"/>
      <c r="AB209" s="34"/>
      <c r="AC209" s="33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4"/>
      <c r="Z210" s="33"/>
      <c r="AA210" s="34"/>
      <c r="AB210" s="34"/>
      <c r="AC210" s="33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4"/>
      <c r="Z211" s="33"/>
      <c r="AA211" s="34"/>
      <c r="AB211" s="34"/>
      <c r="AC211" s="33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4"/>
      <c r="Z212" s="33"/>
      <c r="AA212" s="34"/>
      <c r="AB212" s="34"/>
      <c r="AC212" s="33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4"/>
      <c r="Z213" s="33"/>
      <c r="AA213" s="34"/>
      <c r="AB213" s="34"/>
      <c r="AC213" s="3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4"/>
      <c r="Z214" s="33"/>
      <c r="AA214" s="34"/>
      <c r="AB214" s="34"/>
      <c r="AC214" s="33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4"/>
      <c r="Z215" s="33"/>
      <c r="AA215" s="34"/>
      <c r="AB215" s="34"/>
      <c r="AC215" s="33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4"/>
      <c r="Z216" s="33"/>
      <c r="AA216" s="34"/>
      <c r="AB216" s="34"/>
      <c r="AC216" s="33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4"/>
      <c r="Z217" s="33"/>
      <c r="AA217" s="34"/>
      <c r="AB217" s="34"/>
      <c r="AC217" s="33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4"/>
      <c r="Z218" s="33"/>
      <c r="AA218" s="34"/>
      <c r="AB218" s="34"/>
      <c r="AC218" s="33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4"/>
      <c r="Z219" s="33"/>
      <c r="AA219" s="34"/>
      <c r="AB219" s="34"/>
      <c r="AC219" s="33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4"/>
      <c r="Z220" s="33"/>
      <c r="AA220" s="34"/>
      <c r="AB220" s="34"/>
      <c r="AC220" s="33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4"/>
      <c r="Z221" s="33"/>
      <c r="AA221" s="34"/>
      <c r="AB221" s="34"/>
      <c r="AC221" s="33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4"/>
      <c r="Z222" s="33"/>
      <c r="AA222" s="34"/>
      <c r="AB222" s="34"/>
      <c r="AC222" s="33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4"/>
      <c r="Z223" s="33"/>
      <c r="AA223" s="34"/>
      <c r="AB223" s="34"/>
      <c r="AC223" s="3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4"/>
      <c r="Z224" s="33"/>
      <c r="AA224" s="34"/>
      <c r="AB224" s="34"/>
      <c r="AC224" s="33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4"/>
      <c r="Z225" s="33"/>
      <c r="AA225" s="34"/>
      <c r="AB225" s="34"/>
      <c r="AC225" s="33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4"/>
      <c r="Z226" s="33"/>
      <c r="AA226" s="34"/>
      <c r="AB226" s="34"/>
      <c r="AC226" s="33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4"/>
      <c r="Z227" s="33"/>
      <c r="AA227" s="34"/>
      <c r="AB227" s="34"/>
      <c r="AC227" s="33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4"/>
      <c r="Z228" s="33"/>
      <c r="AA228" s="34"/>
      <c r="AB228" s="34"/>
      <c r="AC228" s="33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4"/>
      <c r="Z229" s="33"/>
      <c r="AA229" s="34"/>
      <c r="AB229" s="34"/>
      <c r="AC229" s="33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4"/>
      <c r="Z230" s="33"/>
      <c r="AA230" s="34"/>
      <c r="AB230" s="34"/>
      <c r="AC230" s="33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4"/>
      <c r="Z231" s="33"/>
      <c r="AA231" s="34"/>
      <c r="AB231" s="34"/>
      <c r="AC231" s="33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4"/>
      <c r="Z232" s="33"/>
      <c r="AA232" s="34"/>
      <c r="AB232" s="34"/>
      <c r="AC232" s="33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4"/>
      <c r="Z233" s="33"/>
      <c r="AA233" s="34"/>
      <c r="AB233" s="34"/>
      <c r="AC233" s="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4"/>
      <c r="Z234" s="33"/>
      <c r="AA234" s="34"/>
      <c r="AB234" s="34"/>
      <c r="AC234" s="33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4"/>
      <c r="Z235" s="33"/>
      <c r="AA235" s="34"/>
      <c r="AB235" s="34"/>
      <c r="AC235" s="33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4"/>
      <c r="Z236" s="33"/>
      <c r="AA236" s="34"/>
      <c r="AB236" s="34"/>
      <c r="AC236" s="33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4"/>
      <c r="Z237" s="33"/>
      <c r="AA237" s="34"/>
      <c r="AB237" s="34"/>
      <c r="AC237" s="33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4"/>
      <c r="Z238" s="33"/>
      <c r="AA238" s="34"/>
      <c r="AB238" s="34"/>
      <c r="AC238" s="33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4"/>
      <c r="Z239" s="33"/>
      <c r="AA239" s="34"/>
      <c r="AB239" s="34"/>
      <c r="AC239" s="33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4"/>
      <c r="Z240" s="33"/>
      <c r="AA240" s="34"/>
      <c r="AB240" s="34"/>
      <c r="AC240" s="33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4"/>
      <c r="Z241" s="33"/>
      <c r="AA241" s="34"/>
      <c r="AB241" s="34"/>
      <c r="AC241" s="33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4"/>
      <c r="Z242" s="33"/>
      <c r="AA242" s="34"/>
      <c r="AB242" s="34"/>
      <c r="AC242" s="33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4"/>
      <c r="Z243" s="33"/>
      <c r="AA243" s="34"/>
      <c r="AB243" s="34"/>
      <c r="AC243" s="3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4"/>
      <c r="Z244" s="33"/>
      <c r="AA244" s="34"/>
      <c r="AB244" s="34"/>
      <c r="AC244" s="33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4"/>
      <c r="Z245" s="33"/>
      <c r="AA245" s="34"/>
      <c r="AB245" s="34"/>
      <c r="AC245" s="33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4"/>
      <c r="Z246" s="33"/>
      <c r="AA246" s="34"/>
      <c r="AB246" s="34"/>
      <c r="AC246" s="33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4"/>
      <c r="Z247" s="33"/>
      <c r="AA247" s="34"/>
      <c r="AB247" s="34"/>
      <c r="AC247" s="33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4"/>
      <c r="Z248" s="33"/>
      <c r="AA248" s="34"/>
      <c r="AB248" s="34"/>
      <c r="AC248" s="33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4"/>
      <c r="Z249" s="33"/>
      <c r="AA249" s="34"/>
      <c r="AB249" s="34"/>
      <c r="AC249" s="33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4"/>
      <c r="Z250" s="33"/>
      <c r="AA250" s="34"/>
      <c r="AB250" s="34"/>
      <c r="AC250" s="33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4"/>
      <c r="Z251" s="33"/>
      <c r="AA251" s="34"/>
      <c r="AB251" s="34"/>
      <c r="AC251" s="33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4"/>
      <c r="Z252" s="33"/>
      <c r="AA252" s="34"/>
      <c r="AB252" s="34"/>
      <c r="AC252" s="33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4"/>
      <c r="Z253" s="33"/>
      <c r="AA253" s="34"/>
      <c r="AB253" s="34"/>
      <c r="AC253" s="3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4"/>
      <c r="Z254" s="33"/>
      <c r="AA254" s="34"/>
      <c r="AB254" s="34"/>
      <c r="AC254" s="33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4"/>
      <c r="Z255" s="33"/>
      <c r="AA255" s="34"/>
      <c r="AB255" s="34"/>
      <c r="AC255" s="33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4"/>
      <c r="Z256" s="33"/>
      <c r="AA256" s="34"/>
      <c r="AB256" s="34"/>
      <c r="AC256" s="33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4"/>
      <c r="Z257" s="33"/>
      <c r="AA257" s="34"/>
      <c r="AB257" s="34"/>
      <c r="AC257" s="33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4"/>
      <c r="Z258" s="33"/>
      <c r="AA258" s="34"/>
      <c r="AB258" s="34"/>
      <c r="AC258" s="33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4"/>
      <c r="Z259" s="33"/>
      <c r="AA259" s="34"/>
      <c r="AB259" s="34"/>
      <c r="AC259" s="33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4"/>
      <c r="Z260" s="33"/>
      <c r="AA260" s="34"/>
      <c r="AB260" s="34"/>
      <c r="AC260" s="33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4"/>
      <c r="Z261" s="33"/>
      <c r="AA261" s="34"/>
      <c r="AB261" s="34"/>
      <c r="AC261" s="33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4"/>
      <c r="Z262" s="33"/>
      <c r="AA262" s="34"/>
      <c r="AB262" s="34"/>
      <c r="AC262" s="33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4"/>
      <c r="Z263" s="33"/>
      <c r="AA263" s="34"/>
      <c r="AB263" s="34"/>
      <c r="AC263" s="3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4"/>
      <c r="Z264" s="33"/>
      <c r="AA264" s="34"/>
      <c r="AB264" s="34"/>
      <c r="AC264" s="33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4"/>
      <c r="Z265" s="33"/>
      <c r="AA265" s="34"/>
      <c r="AB265" s="34"/>
      <c r="AC265" s="33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4"/>
      <c r="Z266" s="33"/>
      <c r="AA266" s="34"/>
      <c r="AB266" s="34"/>
      <c r="AC266" s="33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4"/>
      <c r="Z267" s="33"/>
      <c r="AA267" s="34"/>
      <c r="AB267" s="34"/>
      <c r="AC267" s="33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4"/>
      <c r="Z268" s="33"/>
      <c r="AA268" s="34"/>
      <c r="AB268" s="34"/>
      <c r="AC268" s="33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4"/>
      <c r="Z269" s="33"/>
      <c r="AA269" s="34"/>
      <c r="AB269" s="34"/>
      <c r="AC269" s="33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4"/>
      <c r="Z270" s="33"/>
      <c r="AA270" s="34"/>
      <c r="AB270" s="34"/>
      <c r="AC270" s="33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4"/>
      <c r="Z271" s="33"/>
      <c r="AA271" s="34"/>
      <c r="AB271" s="34"/>
      <c r="AC271" s="33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4"/>
      <c r="Z272" s="33"/>
      <c r="AA272" s="34"/>
      <c r="AB272" s="34"/>
      <c r="AC272" s="33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4"/>
      <c r="Z273" s="33"/>
      <c r="AA273" s="34"/>
      <c r="AB273" s="34"/>
      <c r="AC273" s="3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4"/>
      <c r="Z274" s="33"/>
      <c r="AA274" s="34"/>
      <c r="AB274" s="34"/>
      <c r="AC274" s="33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4"/>
      <c r="Z275" s="33"/>
      <c r="AA275" s="34"/>
      <c r="AB275" s="34"/>
      <c r="AC275" s="33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4"/>
      <c r="Z276" s="33"/>
      <c r="AA276" s="34"/>
      <c r="AB276" s="34"/>
      <c r="AC276" s="33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4"/>
      <c r="Z277" s="33"/>
      <c r="AA277" s="34"/>
      <c r="AB277" s="34"/>
      <c r="AC277" s="33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4"/>
      <c r="Z278" s="33"/>
      <c r="AA278" s="34"/>
      <c r="AB278" s="34"/>
      <c r="AC278" s="33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4"/>
      <c r="Z279" s="33"/>
      <c r="AA279" s="34"/>
      <c r="AB279" s="34"/>
      <c r="AC279" s="33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4"/>
      <c r="Z280" s="33"/>
      <c r="AA280" s="34"/>
      <c r="AB280" s="34"/>
      <c r="AC280" s="33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4"/>
      <c r="Z281" s="33"/>
      <c r="AA281" s="34"/>
      <c r="AB281" s="34"/>
      <c r="AC281" s="33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4"/>
      <c r="Z282" s="33"/>
      <c r="AA282" s="34"/>
      <c r="AB282" s="34"/>
      <c r="AC282" s="33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4"/>
      <c r="Z283" s="33"/>
      <c r="AA283" s="34"/>
      <c r="AB283" s="34"/>
      <c r="AC283" s="3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4"/>
      <c r="Z284" s="33"/>
      <c r="AA284" s="34"/>
      <c r="AB284" s="34"/>
      <c r="AC284" s="33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4"/>
      <c r="Z285" s="33"/>
      <c r="AA285" s="34"/>
      <c r="AB285" s="34"/>
      <c r="AC285" s="33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4"/>
      <c r="Z286" s="33"/>
      <c r="AA286" s="34"/>
      <c r="AB286" s="34"/>
      <c r="AC286" s="33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4"/>
      <c r="Z287" s="33"/>
      <c r="AA287" s="34"/>
      <c r="AB287" s="34"/>
      <c r="AC287" s="33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4"/>
      <c r="Z288" s="33"/>
      <c r="AA288" s="34"/>
      <c r="AB288" s="34"/>
      <c r="AC288" s="33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4"/>
      <c r="Z289" s="33"/>
      <c r="AA289" s="34"/>
      <c r="AB289" s="34"/>
      <c r="AC289" s="33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4"/>
      <c r="Z290" s="33"/>
      <c r="AA290" s="34"/>
      <c r="AB290" s="34"/>
      <c r="AC290" s="33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4"/>
      <c r="Z291" s="33"/>
      <c r="AA291" s="34"/>
      <c r="AB291" s="34"/>
      <c r="AC291" s="33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4"/>
      <c r="Z292" s="33"/>
      <c r="AA292" s="34"/>
      <c r="AB292" s="34"/>
      <c r="AC292" s="33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4"/>
      <c r="Z293" s="33"/>
      <c r="AA293" s="34"/>
      <c r="AB293" s="34"/>
      <c r="AC293" s="3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4"/>
      <c r="Z294" s="33"/>
      <c r="AA294" s="34"/>
      <c r="AB294" s="34"/>
      <c r="AC294" s="33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4"/>
      <c r="Z295" s="33"/>
      <c r="AA295" s="34"/>
      <c r="AB295" s="34"/>
      <c r="AC295" s="33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4"/>
      <c r="Z296" s="33"/>
      <c r="AA296" s="34"/>
      <c r="AB296" s="34"/>
      <c r="AC296" s="33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4"/>
      <c r="Z297" s="33"/>
      <c r="AA297" s="34"/>
      <c r="AB297" s="34"/>
      <c r="AC297" s="33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4"/>
      <c r="Z298" s="33"/>
      <c r="AA298" s="34"/>
      <c r="AB298" s="34"/>
      <c r="AC298" s="33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4"/>
      <c r="Z299" s="33"/>
      <c r="AA299" s="34"/>
      <c r="AB299" s="34"/>
      <c r="AC299" s="33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4"/>
      <c r="Z300" s="33"/>
      <c r="AA300" s="34"/>
      <c r="AB300" s="34"/>
      <c r="AC300" s="33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4"/>
      <c r="Z301" s="33"/>
      <c r="AA301" s="34"/>
      <c r="AB301" s="34"/>
      <c r="AC301" s="33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4"/>
      <c r="Z302" s="33"/>
      <c r="AA302" s="34"/>
      <c r="AB302" s="34"/>
      <c r="AC302" s="33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4"/>
      <c r="Z303" s="33"/>
      <c r="AA303" s="34"/>
      <c r="AB303" s="34"/>
      <c r="AC303" s="3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4"/>
      <c r="Z304" s="33"/>
      <c r="AA304" s="34"/>
      <c r="AB304" s="34"/>
      <c r="AC304" s="33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4"/>
      <c r="Z305" s="33"/>
      <c r="AA305" s="34"/>
      <c r="AB305" s="34"/>
      <c r="AC305" s="33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4"/>
      <c r="Z306" s="33"/>
      <c r="AA306" s="34"/>
      <c r="AB306" s="34"/>
      <c r="AC306" s="33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4"/>
      <c r="Z307" s="33"/>
      <c r="AA307" s="34"/>
      <c r="AB307" s="34"/>
      <c r="AC307" s="33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4"/>
      <c r="Z308" s="33"/>
      <c r="AA308" s="34"/>
      <c r="AB308" s="34"/>
      <c r="AC308" s="33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4"/>
      <c r="Z309" s="33"/>
      <c r="AA309" s="34"/>
      <c r="AB309" s="34"/>
      <c r="AC309" s="33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4"/>
      <c r="Z310" s="33"/>
      <c r="AA310" s="34"/>
      <c r="AB310" s="34"/>
      <c r="AC310" s="33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4"/>
      <c r="Z311" s="33"/>
      <c r="AA311" s="34"/>
      <c r="AB311" s="34"/>
      <c r="AC311" s="33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4"/>
      <c r="Z312" s="33"/>
      <c r="AA312" s="34"/>
      <c r="AB312" s="34"/>
      <c r="AC312" s="33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4"/>
      <c r="Z313" s="33"/>
      <c r="AA313" s="34"/>
      <c r="AB313" s="34"/>
      <c r="AC313" s="3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4"/>
      <c r="Z314" s="33"/>
      <c r="AA314" s="34"/>
      <c r="AB314" s="34"/>
      <c r="AC314" s="33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4"/>
      <c r="Z315" s="33"/>
      <c r="AA315" s="34"/>
      <c r="AB315" s="34"/>
      <c r="AC315" s="33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4"/>
      <c r="Z316" s="33"/>
      <c r="AA316" s="34"/>
      <c r="AB316" s="34"/>
      <c r="AC316" s="33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4"/>
      <c r="Z317" s="33"/>
      <c r="AA317" s="34"/>
      <c r="AB317" s="34"/>
      <c r="AC317" s="33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4"/>
      <c r="Z318" s="33"/>
      <c r="AA318" s="34"/>
      <c r="AB318" s="34"/>
      <c r="AC318" s="33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4"/>
      <c r="Z319" s="33"/>
      <c r="AA319" s="34"/>
      <c r="AB319" s="34"/>
      <c r="AC319" s="33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4"/>
      <c r="Z320" s="33"/>
      <c r="AA320" s="34"/>
      <c r="AB320" s="34"/>
      <c r="AC320" s="33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4"/>
      <c r="Z321" s="33"/>
      <c r="AA321" s="34"/>
      <c r="AB321" s="34"/>
      <c r="AC321" s="33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4"/>
      <c r="Z322" s="33"/>
      <c r="AA322" s="34"/>
      <c r="AB322" s="34"/>
      <c r="AC322" s="33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4"/>
      <c r="Z323" s="33"/>
      <c r="AA323" s="34"/>
      <c r="AB323" s="34"/>
      <c r="AC323" s="3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4"/>
      <c r="Z324" s="33"/>
      <c r="AA324" s="34"/>
      <c r="AB324" s="34"/>
      <c r="AC324" s="33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4"/>
      <c r="Z325" s="33"/>
      <c r="AA325" s="34"/>
      <c r="AB325" s="34"/>
      <c r="AC325" s="33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4"/>
      <c r="Z326" s="33"/>
      <c r="AA326" s="34"/>
      <c r="AB326" s="34"/>
      <c r="AC326" s="33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4"/>
      <c r="Z327" s="33"/>
      <c r="AA327" s="34"/>
      <c r="AB327" s="34"/>
      <c r="AC327" s="33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4"/>
      <c r="Z328" s="33"/>
      <c r="AA328" s="34"/>
      <c r="AB328" s="34"/>
      <c r="AC328" s="33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4"/>
      <c r="Z329" s="33"/>
      <c r="AA329" s="34"/>
      <c r="AB329" s="34"/>
      <c r="AC329" s="33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4"/>
      <c r="Z330" s="33"/>
      <c r="AA330" s="34"/>
      <c r="AB330" s="34"/>
      <c r="AC330" s="33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4"/>
      <c r="Z331" s="33"/>
      <c r="AA331" s="34"/>
      <c r="AB331" s="34"/>
      <c r="AC331" s="33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4"/>
      <c r="Z332" s="33"/>
      <c r="AA332" s="34"/>
      <c r="AB332" s="34"/>
      <c r="AC332" s="33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4"/>
      <c r="Z333" s="33"/>
      <c r="AA333" s="34"/>
      <c r="AB333" s="34"/>
      <c r="AC333" s="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4"/>
      <c r="Z334" s="33"/>
      <c r="AA334" s="34"/>
      <c r="AB334" s="34"/>
      <c r="AC334" s="33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4"/>
      <c r="Z335" s="33"/>
      <c r="AA335" s="34"/>
      <c r="AB335" s="34"/>
      <c r="AC335" s="33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4"/>
      <c r="Z336" s="33"/>
      <c r="AA336" s="34"/>
      <c r="AB336" s="34"/>
      <c r="AC336" s="33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4"/>
      <c r="Z337" s="33"/>
      <c r="AA337" s="34"/>
      <c r="AB337" s="34"/>
      <c r="AC337" s="33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4"/>
      <c r="Z338" s="33"/>
      <c r="AA338" s="34"/>
      <c r="AB338" s="34"/>
      <c r="AC338" s="33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4"/>
      <c r="Z339" s="33"/>
      <c r="AA339" s="34"/>
      <c r="AB339" s="34"/>
      <c r="AC339" s="33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4"/>
      <c r="Z340" s="33"/>
      <c r="AA340" s="34"/>
      <c r="AB340" s="34"/>
      <c r="AC340" s="33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4"/>
      <c r="Z341" s="33"/>
      <c r="AA341" s="34"/>
      <c r="AB341" s="34"/>
      <c r="AC341" s="33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4"/>
      <c r="Z342" s="33"/>
      <c r="AA342" s="34"/>
      <c r="AB342" s="34"/>
      <c r="AC342" s="33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4"/>
      <c r="Z343" s="33"/>
      <c r="AA343" s="34"/>
      <c r="AB343" s="34"/>
      <c r="AC343" s="3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4"/>
      <c r="Z344" s="33"/>
      <c r="AA344" s="34"/>
      <c r="AB344" s="34"/>
      <c r="AC344" s="33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4"/>
      <c r="Z345" s="33"/>
      <c r="AA345" s="34"/>
      <c r="AB345" s="34"/>
      <c r="AC345" s="33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4"/>
      <c r="Z346" s="33"/>
      <c r="AA346" s="34"/>
      <c r="AB346" s="34"/>
      <c r="AC346" s="33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4"/>
      <c r="Z347" s="33"/>
      <c r="AA347" s="34"/>
      <c r="AB347" s="34"/>
      <c r="AC347" s="33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4"/>
      <c r="Z348" s="33"/>
      <c r="AA348" s="34"/>
      <c r="AB348" s="34"/>
      <c r="AC348" s="33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4"/>
      <c r="Z349" s="33"/>
      <c r="AA349" s="34"/>
      <c r="AB349" s="34"/>
      <c r="AC349" s="33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4"/>
      <c r="Z350" s="33"/>
      <c r="AA350" s="34"/>
      <c r="AB350" s="34"/>
      <c r="AC350" s="33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4"/>
      <c r="Z351" s="33"/>
      <c r="AA351" s="34"/>
      <c r="AB351" s="34"/>
      <c r="AC351" s="33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4"/>
      <c r="Z352" s="33"/>
      <c r="AA352" s="34"/>
      <c r="AB352" s="34"/>
      <c r="AC352" s="33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4"/>
      <c r="Z353" s="33"/>
      <c r="AA353" s="34"/>
      <c r="AB353" s="34"/>
      <c r="AC353" s="3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4"/>
      <c r="Z354" s="33"/>
      <c r="AA354" s="34"/>
      <c r="AB354" s="34"/>
      <c r="AC354" s="33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4"/>
      <c r="Z355" s="33"/>
      <c r="AA355" s="34"/>
      <c r="AB355" s="34"/>
      <c r="AC355" s="33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4"/>
      <c r="Z356" s="33"/>
      <c r="AA356" s="34"/>
      <c r="AB356" s="34"/>
      <c r="AC356" s="33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4"/>
      <c r="Z357" s="33"/>
      <c r="AA357" s="34"/>
      <c r="AB357" s="34"/>
      <c r="AC357" s="33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4"/>
      <c r="Z358" s="33"/>
      <c r="AA358" s="34"/>
      <c r="AB358" s="34"/>
      <c r="AC358" s="33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4"/>
      <c r="Z359" s="33"/>
      <c r="AA359" s="34"/>
      <c r="AB359" s="34"/>
      <c r="AC359" s="33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4"/>
      <c r="Z360" s="33"/>
      <c r="AA360" s="34"/>
      <c r="AB360" s="34"/>
      <c r="AC360" s="33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4"/>
      <c r="Z361" s="33"/>
      <c r="AA361" s="34"/>
      <c r="AB361" s="34"/>
      <c r="AC361" s="33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4"/>
      <c r="Z362" s="33"/>
      <c r="AA362" s="34"/>
      <c r="AB362" s="34"/>
      <c r="AC362" s="33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4"/>
      <c r="Z363" s="33"/>
      <c r="AA363" s="34"/>
      <c r="AB363" s="34"/>
      <c r="AC363" s="3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4"/>
      <c r="Z364" s="33"/>
      <c r="AA364" s="34"/>
      <c r="AB364" s="34"/>
      <c r="AC364" s="33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4"/>
      <c r="Z365" s="33"/>
      <c r="AA365" s="34"/>
      <c r="AB365" s="34"/>
      <c r="AC365" s="33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4"/>
      <c r="Z366" s="33"/>
      <c r="AA366" s="34"/>
      <c r="AB366" s="34"/>
      <c r="AC366" s="33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4"/>
      <c r="Z367" s="33"/>
      <c r="AA367" s="34"/>
      <c r="AB367" s="34"/>
      <c r="AC367" s="33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4"/>
      <c r="Z368" s="33"/>
      <c r="AA368" s="34"/>
      <c r="AB368" s="34"/>
      <c r="AC368" s="33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4"/>
      <c r="Z369" s="33"/>
      <c r="AA369" s="34"/>
      <c r="AB369" s="34"/>
      <c r="AC369" s="33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4"/>
      <c r="Z370" s="33"/>
      <c r="AA370" s="34"/>
      <c r="AB370" s="34"/>
      <c r="AC370" s="33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4"/>
      <c r="Z371" s="33"/>
      <c r="AA371" s="34"/>
      <c r="AB371" s="34"/>
      <c r="AC371" s="33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4"/>
      <c r="Z372" s="33"/>
      <c r="AA372" s="34"/>
      <c r="AB372" s="34"/>
      <c r="AC372" s="33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4"/>
      <c r="Z373" s="33"/>
      <c r="AA373" s="34"/>
      <c r="AB373" s="34"/>
      <c r="AC373" s="3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4"/>
      <c r="Z374" s="33"/>
      <c r="AA374" s="34"/>
      <c r="AB374" s="34"/>
      <c r="AC374" s="33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4"/>
      <c r="Z375" s="33"/>
      <c r="AA375" s="34"/>
      <c r="AB375" s="34"/>
      <c r="AC375" s="33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4"/>
      <c r="Z376" s="33"/>
      <c r="AA376" s="34"/>
      <c r="AB376" s="34"/>
      <c r="AC376" s="33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4"/>
      <c r="Z377" s="33"/>
      <c r="AA377" s="34"/>
      <c r="AB377" s="34"/>
      <c r="AC377" s="33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4"/>
      <c r="Z378" s="33"/>
      <c r="AA378" s="34"/>
      <c r="AB378" s="34"/>
      <c r="AC378" s="33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4"/>
      <c r="Z379" s="33"/>
      <c r="AA379" s="34"/>
      <c r="AB379" s="34"/>
      <c r="AC379" s="33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4"/>
      <c r="Z380" s="33"/>
      <c r="AA380" s="34"/>
      <c r="AB380" s="34"/>
      <c r="AC380" s="33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4"/>
      <c r="Z381" s="33"/>
      <c r="AA381" s="34"/>
      <c r="AB381" s="34"/>
      <c r="AC381" s="33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4"/>
      <c r="Z382" s="33"/>
      <c r="AA382" s="34"/>
      <c r="AB382" s="34"/>
      <c r="AC382" s="33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4"/>
      <c r="Z383" s="33"/>
      <c r="AA383" s="34"/>
      <c r="AB383" s="34"/>
      <c r="AC383" s="3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4"/>
      <c r="Z384" s="33"/>
      <c r="AA384" s="34"/>
      <c r="AB384" s="34"/>
      <c r="AC384" s="33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4"/>
      <c r="Z385" s="33"/>
      <c r="AA385" s="34"/>
      <c r="AB385" s="34"/>
      <c r="AC385" s="33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4"/>
      <c r="Z386" s="33"/>
      <c r="AA386" s="34"/>
      <c r="AB386" s="34"/>
      <c r="AC386" s="33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4"/>
      <c r="Z387" s="33"/>
      <c r="AA387" s="34"/>
      <c r="AB387" s="34"/>
      <c r="AC387" s="33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4"/>
      <c r="Z388" s="33"/>
      <c r="AA388" s="34"/>
      <c r="AB388" s="34"/>
      <c r="AC388" s="33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4"/>
      <c r="Z389" s="33"/>
      <c r="AA389" s="34"/>
      <c r="AB389" s="34"/>
      <c r="AC389" s="33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4"/>
      <c r="Z390" s="33"/>
      <c r="AA390" s="34"/>
      <c r="AB390" s="34"/>
      <c r="AC390" s="33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4"/>
      <c r="Z391" s="33"/>
      <c r="AA391" s="34"/>
      <c r="AB391" s="34"/>
      <c r="AC391" s="33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4"/>
      <c r="Z392" s="33"/>
      <c r="AA392" s="34"/>
      <c r="AB392" s="34"/>
      <c r="AC392" s="33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4"/>
      <c r="Z393" s="33"/>
      <c r="AA393" s="34"/>
      <c r="AB393" s="34"/>
      <c r="AC393" s="3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4"/>
      <c r="Z394" s="33"/>
      <c r="AA394" s="34"/>
      <c r="AB394" s="34"/>
      <c r="AC394" s="33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4"/>
      <c r="Z395" s="33"/>
      <c r="AA395" s="34"/>
      <c r="AB395" s="34"/>
      <c r="AC395" s="33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4"/>
      <c r="Z396" s="33"/>
      <c r="AA396" s="34"/>
      <c r="AB396" s="34"/>
      <c r="AC396" s="33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4"/>
      <c r="Z397" s="33"/>
      <c r="AA397" s="34"/>
      <c r="AB397" s="34"/>
      <c r="AC397" s="33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4"/>
      <c r="Z398" s="33"/>
      <c r="AA398" s="34"/>
      <c r="AB398" s="34"/>
      <c r="AC398" s="33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4"/>
      <c r="Z399" s="33"/>
      <c r="AA399" s="34"/>
      <c r="AB399" s="34"/>
      <c r="AC399" s="33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4"/>
      <c r="Z400" s="33"/>
      <c r="AA400" s="34"/>
      <c r="AB400" s="34"/>
      <c r="AC400" s="33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4"/>
      <c r="Z401" s="33"/>
      <c r="AA401" s="34"/>
      <c r="AB401" s="34"/>
      <c r="AC401" s="33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4"/>
      <c r="Z402" s="33"/>
      <c r="AA402" s="34"/>
      <c r="AB402" s="34"/>
      <c r="AC402" s="33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4"/>
      <c r="Z403" s="33"/>
      <c r="AA403" s="34"/>
      <c r="AB403" s="34"/>
      <c r="AC403" s="3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4"/>
      <c r="Z404" s="33"/>
      <c r="AA404" s="34"/>
      <c r="AB404" s="34"/>
      <c r="AC404" s="33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4"/>
      <c r="Z405" s="33"/>
      <c r="AA405" s="34"/>
      <c r="AB405" s="34"/>
      <c r="AC405" s="33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4"/>
      <c r="Z406" s="33"/>
      <c r="AA406" s="34"/>
      <c r="AB406" s="34"/>
      <c r="AC406" s="33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4"/>
      <c r="Z407" s="33"/>
      <c r="AA407" s="34"/>
      <c r="AB407" s="34"/>
      <c r="AC407" s="33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4"/>
      <c r="Z408" s="33"/>
      <c r="AA408" s="34"/>
      <c r="AB408" s="34"/>
      <c r="AC408" s="33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4"/>
      <c r="Z409" s="33"/>
      <c r="AA409" s="34"/>
      <c r="AB409" s="34"/>
      <c r="AC409" s="33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4"/>
      <c r="Z410" s="33"/>
      <c r="AA410" s="34"/>
      <c r="AB410" s="34"/>
      <c r="AC410" s="33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4"/>
      <c r="Z411" s="33"/>
      <c r="AA411" s="34"/>
      <c r="AB411" s="34"/>
      <c r="AC411" s="33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4"/>
      <c r="Z412" s="33"/>
      <c r="AA412" s="34"/>
      <c r="AB412" s="34"/>
      <c r="AC412" s="33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4"/>
      <c r="Z413" s="33"/>
      <c r="AA413" s="34"/>
      <c r="AB413" s="34"/>
      <c r="AC413" s="3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4"/>
      <c r="Z414" s="33"/>
      <c r="AA414" s="34"/>
      <c r="AB414" s="34"/>
      <c r="AC414" s="33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4"/>
      <c r="Z415" s="33"/>
      <c r="AA415" s="34"/>
      <c r="AB415" s="34"/>
      <c r="AC415" s="33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4"/>
      <c r="Z416" s="33"/>
      <c r="AA416" s="34"/>
      <c r="AB416" s="34"/>
      <c r="AC416" s="33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4"/>
      <c r="Z417" s="33"/>
      <c r="AA417" s="34"/>
      <c r="AB417" s="34"/>
      <c r="AC417" s="33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4"/>
      <c r="Z418" s="33"/>
      <c r="AA418" s="34"/>
      <c r="AB418" s="34"/>
      <c r="AC418" s="33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4"/>
      <c r="Z419" s="33"/>
      <c r="AA419" s="34"/>
      <c r="AB419" s="34"/>
      <c r="AC419" s="33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4"/>
      <c r="Z420" s="33"/>
      <c r="AA420" s="34"/>
      <c r="AB420" s="34"/>
      <c r="AC420" s="33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4"/>
      <c r="Z421" s="33"/>
      <c r="AA421" s="34"/>
      <c r="AB421" s="34"/>
      <c r="AC421" s="33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4"/>
      <c r="Z422" s="33"/>
      <c r="AA422" s="34"/>
      <c r="AB422" s="34"/>
      <c r="AC422" s="33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4"/>
      <c r="Z423" s="33"/>
      <c r="AA423" s="34"/>
      <c r="AB423" s="34"/>
      <c r="AC423" s="3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4"/>
      <c r="Z424" s="33"/>
      <c r="AA424" s="34"/>
      <c r="AB424" s="34"/>
      <c r="AC424" s="33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4"/>
      <c r="Z425" s="33"/>
      <c r="AA425" s="34"/>
      <c r="AB425" s="34"/>
      <c r="AC425" s="33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6:29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4"/>
      <c r="Z426" s="33"/>
      <c r="AA426" s="34"/>
      <c r="AB426" s="34"/>
      <c r="AC426" s="33"/>
    </row>
    <row r="427" spans="6:29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4"/>
      <c r="Z427" s="33"/>
      <c r="AA427" s="34"/>
      <c r="AB427" s="34"/>
      <c r="AC427" s="33"/>
    </row>
    <row r="428" spans="6:29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4"/>
      <c r="Z428" s="33"/>
      <c r="AA428" s="34"/>
      <c r="AB428" s="34"/>
      <c r="AC428" s="33"/>
    </row>
    <row r="429" spans="6:29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4"/>
      <c r="Z429" s="33"/>
      <c r="AA429" s="34"/>
      <c r="AB429" s="34"/>
      <c r="AC429" s="33"/>
    </row>
    <row r="430" spans="6:29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4"/>
      <c r="Z430" s="33"/>
      <c r="AA430" s="34"/>
      <c r="AB430" s="34"/>
      <c r="AC430" s="33"/>
    </row>
    <row r="431" spans="6:29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4"/>
      <c r="Z431" s="33"/>
      <c r="AA431" s="34"/>
      <c r="AB431" s="34"/>
      <c r="AC431" s="33"/>
    </row>
    <row r="432" spans="6:29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4"/>
      <c r="Z432" s="33"/>
      <c r="AA432" s="34"/>
      <c r="AB432" s="34"/>
      <c r="AC432" s="33"/>
    </row>
    <row r="433" spans="6:29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4"/>
      <c r="Z433" s="33"/>
      <c r="AA433" s="34"/>
      <c r="AB433" s="34"/>
      <c r="AC433" s="33"/>
    </row>
    <row r="434" spans="6:29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4"/>
      <c r="Z434" s="33"/>
      <c r="AA434" s="34"/>
      <c r="AB434" s="34"/>
      <c r="AC434" s="33"/>
    </row>
    <row r="435" spans="6:29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4"/>
      <c r="Z435" s="33"/>
      <c r="AA435" s="34"/>
      <c r="AB435" s="34"/>
      <c r="AC435" s="33"/>
    </row>
    <row r="436" spans="6:29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4"/>
      <c r="Z436" s="33"/>
      <c r="AA436" s="34"/>
      <c r="AB436" s="34"/>
      <c r="AC436" s="33"/>
    </row>
    <row r="437" spans="6:29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4"/>
      <c r="Z437" s="33"/>
      <c r="AA437" s="34"/>
      <c r="AB437" s="34"/>
      <c r="AC437" s="33"/>
    </row>
    <row r="438" spans="6:29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4"/>
      <c r="Z438" s="33"/>
      <c r="AA438" s="34"/>
      <c r="AB438" s="34"/>
      <c r="AC438" s="33"/>
    </row>
    <row r="439" spans="6:29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4"/>
      <c r="Z439" s="33"/>
      <c r="AA439" s="34"/>
      <c r="AB439" s="34"/>
      <c r="AC439" s="33"/>
    </row>
    <row r="440" spans="6:29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4"/>
      <c r="Z440" s="33"/>
      <c r="AA440" s="34"/>
      <c r="AB440" s="34"/>
      <c r="AC440" s="33"/>
    </row>
    <row r="441" spans="6:29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4"/>
      <c r="Z441" s="33"/>
      <c r="AA441" s="34"/>
      <c r="AB441" s="34"/>
      <c r="AC441" s="33"/>
    </row>
    <row r="442" spans="6:29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4"/>
      <c r="Z442" s="33"/>
      <c r="AA442" s="34"/>
      <c r="AB442" s="34"/>
      <c r="AC442" s="33"/>
    </row>
    <row r="443" spans="6:29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4"/>
      <c r="Z443" s="33"/>
      <c r="AA443" s="34"/>
      <c r="AB443" s="34"/>
      <c r="AC443" s="33"/>
    </row>
    <row r="444" spans="6:29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4"/>
      <c r="Z444" s="33"/>
      <c r="AA444" s="34"/>
      <c r="AB444" s="34"/>
      <c r="AC444" s="33"/>
    </row>
    <row r="445" spans="6:29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4"/>
      <c r="Z445" s="33"/>
      <c r="AA445" s="34"/>
      <c r="AB445" s="34"/>
      <c r="AC445" s="33"/>
    </row>
    <row r="446" spans="6:29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4"/>
      <c r="Z446" s="33"/>
      <c r="AA446" s="34"/>
      <c r="AB446" s="34"/>
      <c r="AC446" s="33"/>
    </row>
    <row r="447" spans="6:29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4"/>
      <c r="Z447" s="33"/>
      <c r="AA447" s="34"/>
      <c r="AB447" s="34"/>
      <c r="AC447" s="33"/>
    </row>
    <row r="448" spans="6:29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4"/>
      <c r="Z448" s="33"/>
      <c r="AA448" s="34"/>
      <c r="AB448" s="34"/>
      <c r="AC448" s="33"/>
    </row>
    <row r="449" spans="6:29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4"/>
      <c r="Z449" s="33"/>
      <c r="AA449" s="34"/>
      <c r="AB449" s="34"/>
      <c r="AC449" s="33"/>
    </row>
    <row r="450" spans="6:29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4"/>
      <c r="Z450" s="33"/>
      <c r="AA450" s="34"/>
      <c r="AB450" s="34"/>
      <c r="AC450" s="33"/>
    </row>
    <row r="451" spans="6:29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4"/>
      <c r="Z451" s="33"/>
      <c r="AA451" s="34"/>
      <c r="AB451" s="34"/>
      <c r="AC451" s="33"/>
    </row>
    <row r="452" spans="6:29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4"/>
      <c r="Z452" s="33"/>
      <c r="AA452" s="34"/>
      <c r="AB452" s="34"/>
      <c r="AC452" s="33"/>
    </row>
    <row r="453" spans="6:29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4"/>
      <c r="Z453" s="33"/>
      <c r="AA453" s="34"/>
      <c r="AB453" s="34"/>
      <c r="AC453" s="33"/>
    </row>
    <row r="454" spans="6:29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4"/>
      <c r="Z454" s="33"/>
      <c r="AA454" s="34"/>
      <c r="AB454" s="34"/>
      <c r="AC454" s="33"/>
    </row>
    <row r="455" spans="6:29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4"/>
      <c r="Z455" s="33"/>
      <c r="AA455" s="34"/>
      <c r="AB455" s="34"/>
      <c r="AC455" s="33"/>
    </row>
  </sheetData>
  <sheetProtection/>
  <mergeCells count="21">
    <mergeCell ref="C18:C21"/>
    <mergeCell ref="D18:D21"/>
    <mergeCell ref="E18:E21"/>
    <mergeCell ref="F18:F21"/>
    <mergeCell ref="C72:J72"/>
    <mergeCell ref="C73:J73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fitToHeight="6" fitToWidth="1" horizontalDpi="600" verticalDpi="600" orientation="landscape" paperSize="9" scale="5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47">
      <selection activeCell="J64" sqref="J64"/>
    </sheetView>
  </sheetViews>
  <sheetFormatPr defaultColWidth="8.875" defaultRowHeight="12.75"/>
  <cols>
    <col min="1" max="1" width="10.25390625" style="51" customWidth="1"/>
    <col min="2" max="2" width="16.25390625" style="61" customWidth="1"/>
    <col min="3" max="3" width="7.25390625" style="51" customWidth="1"/>
    <col min="4" max="4" width="5.875" style="51" customWidth="1"/>
    <col min="5" max="5" width="7.75390625" style="54" customWidth="1"/>
    <col min="6" max="6" width="8.00390625" style="54" bestFit="1" customWidth="1"/>
    <col min="7" max="7" width="8.125" style="51" bestFit="1" customWidth="1"/>
    <col min="8" max="8" width="8.25390625" style="51" bestFit="1" customWidth="1"/>
    <col min="9" max="9" width="1.625" style="51" customWidth="1"/>
    <col min="10" max="16384" width="8.875" style="40" customWidth="1"/>
  </cols>
  <sheetData>
    <row r="1" spans="1:9" ht="141" hidden="1" thickBot="1">
      <c r="A1" s="37" t="s">
        <v>347</v>
      </c>
      <c r="B1" s="38" t="s">
        <v>348</v>
      </c>
      <c r="C1" s="38" t="s">
        <v>349</v>
      </c>
      <c r="D1" s="38" t="s">
        <v>350</v>
      </c>
      <c r="E1" s="39" t="s">
        <v>351</v>
      </c>
      <c r="F1" s="39" t="s">
        <v>352</v>
      </c>
      <c r="G1" s="38" t="s">
        <v>353</v>
      </c>
      <c r="H1" s="38" t="s">
        <v>354</v>
      </c>
      <c r="I1" s="38" t="s">
        <v>355</v>
      </c>
    </row>
    <row r="2" spans="1:9" ht="216.75" hidden="1">
      <c r="A2" s="41" t="s">
        <v>593</v>
      </c>
      <c r="B2" s="42">
        <v>654606</v>
      </c>
      <c r="C2" s="43" t="s">
        <v>592</v>
      </c>
      <c r="D2" s="43" t="s">
        <v>613</v>
      </c>
      <c r="E2" s="44" t="s">
        <v>356</v>
      </c>
      <c r="F2" s="44" t="s">
        <v>357</v>
      </c>
      <c r="G2" s="43"/>
      <c r="H2" s="43"/>
      <c r="I2" s="43" t="s">
        <v>358</v>
      </c>
    </row>
    <row r="3" spans="1:9" ht="76.5" hidden="1">
      <c r="A3" s="41" t="s">
        <v>359</v>
      </c>
      <c r="B3" s="42">
        <v>1101928</v>
      </c>
      <c r="C3" s="43" t="s">
        <v>360</v>
      </c>
      <c r="D3" s="43" t="s">
        <v>270</v>
      </c>
      <c r="E3" s="44" t="s">
        <v>361</v>
      </c>
      <c r="F3" s="44" t="s">
        <v>357</v>
      </c>
      <c r="G3" s="43"/>
      <c r="H3" s="43"/>
      <c r="I3" s="43" t="s">
        <v>358</v>
      </c>
    </row>
    <row r="4" spans="1:9" ht="76.5" hidden="1">
      <c r="A4" s="41" t="s">
        <v>359</v>
      </c>
      <c r="B4" s="42">
        <v>6806158</v>
      </c>
      <c r="C4" s="43" t="s">
        <v>360</v>
      </c>
      <c r="D4" s="43" t="s">
        <v>270</v>
      </c>
      <c r="E4" s="44" t="s">
        <v>362</v>
      </c>
      <c r="F4" s="44" t="s">
        <v>357</v>
      </c>
      <c r="G4" s="43"/>
      <c r="H4" s="43"/>
      <c r="I4" s="43" t="s">
        <v>358</v>
      </c>
    </row>
    <row r="5" spans="1:9" ht="38.25" hidden="1">
      <c r="A5" s="41" t="s">
        <v>363</v>
      </c>
      <c r="B5" s="42">
        <v>503316</v>
      </c>
      <c r="C5" s="43" t="s">
        <v>364</v>
      </c>
      <c r="D5" s="43" t="s">
        <v>365</v>
      </c>
      <c r="E5" s="44" t="s">
        <v>362</v>
      </c>
      <c r="F5" s="44" t="s">
        <v>357</v>
      </c>
      <c r="G5" s="43"/>
      <c r="H5" s="43"/>
      <c r="I5" s="43" t="s">
        <v>358</v>
      </c>
    </row>
    <row r="6" spans="1:9" ht="38.25" hidden="1">
      <c r="A6" s="41" t="s">
        <v>363</v>
      </c>
      <c r="B6" s="42">
        <v>1799624</v>
      </c>
      <c r="C6" s="43" t="s">
        <v>364</v>
      </c>
      <c r="D6" s="43" t="s">
        <v>270</v>
      </c>
      <c r="E6" s="44" t="s">
        <v>362</v>
      </c>
      <c r="F6" s="44"/>
      <c r="G6" s="43"/>
      <c r="H6" s="43"/>
      <c r="I6" s="43" t="s">
        <v>358</v>
      </c>
    </row>
    <row r="7" spans="1:9" ht="38.25" hidden="1">
      <c r="A7" s="41" t="s">
        <v>363</v>
      </c>
      <c r="B7" s="42">
        <v>48200</v>
      </c>
      <c r="C7" s="43" t="s">
        <v>364</v>
      </c>
      <c r="D7" s="43" t="s">
        <v>366</v>
      </c>
      <c r="E7" s="44" t="s">
        <v>367</v>
      </c>
      <c r="F7" s="44" t="s">
        <v>357</v>
      </c>
      <c r="G7" s="43"/>
      <c r="H7" s="43"/>
      <c r="I7" s="43" t="s">
        <v>358</v>
      </c>
    </row>
    <row r="8" spans="1:9" ht="76.5" hidden="1">
      <c r="A8" s="41" t="s">
        <v>368</v>
      </c>
      <c r="B8" s="42">
        <v>5200</v>
      </c>
      <c r="C8" s="43" t="s">
        <v>369</v>
      </c>
      <c r="D8" s="43" t="s">
        <v>365</v>
      </c>
      <c r="E8" s="44" t="s">
        <v>362</v>
      </c>
      <c r="F8" s="44" t="s">
        <v>357</v>
      </c>
      <c r="G8" s="43"/>
      <c r="H8" s="43"/>
      <c r="I8" s="43"/>
    </row>
    <row r="9" spans="1:9" ht="76.5" hidden="1">
      <c r="A9" s="41" t="s">
        <v>368</v>
      </c>
      <c r="B9" s="42">
        <v>562921</v>
      </c>
      <c r="C9" s="43" t="s">
        <v>369</v>
      </c>
      <c r="D9" s="43" t="s">
        <v>270</v>
      </c>
      <c r="E9" s="44" t="s">
        <v>362</v>
      </c>
      <c r="F9" s="44"/>
      <c r="G9" s="43"/>
      <c r="H9" s="43"/>
      <c r="I9" s="43" t="s">
        <v>358</v>
      </c>
    </row>
    <row r="10" spans="1:9" ht="38.25" hidden="1">
      <c r="A10" s="41" t="s">
        <v>370</v>
      </c>
      <c r="B10" s="42">
        <v>9505</v>
      </c>
      <c r="C10" s="43" t="s">
        <v>371</v>
      </c>
      <c r="D10" s="43" t="s">
        <v>270</v>
      </c>
      <c r="E10" s="44" t="s">
        <v>362</v>
      </c>
      <c r="F10" s="44"/>
      <c r="G10" s="43"/>
      <c r="H10" s="43"/>
      <c r="I10" s="43" t="s">
        <v>358</v>
      </c>
    </row>
    <row r="11" spans="1:9" ht="38.25" hidden="1">
      <c r="A11" s="41" t="s">
        <v>370</v>
      </c>
      <c r="B11" s="42">
        <v>30000</v>
      </c>
      <c r="C11" s="43" t="s">
        <v>371</v>
      </c>
      <c r="D11" s="43" t="s">
        <v>366</v>
      </c>
      <c r="E11" s="44" t="s">
        <v>367</v>
      </c>
      <c r="F11" s="44" t="s">
        <v>357</v>
      </c>
      <c r="G11" s="43"/>
      <c r="H11" s="43"/>
      <c r="I11" s="43" t="s">
        <v>358</v>
      </c>
    </row>
    <row r="12" spans="1:9" ht="38.25" hidden="1">
      <c r="A12" s="41" t="s">
        <v>370</v>
      </c>
      <c r="B12" s="42">
        <v>324778</v>
      </c>
      <c r="C12" s="43" t="s">
        <v>371</v>
      </c>
      <c r="D12" s="43" t="s">
        <v>366</v>
      </c>
      <c r="E12" s="44" t="s">
        <v>372</v>
      </c>
      <c r="F12" s="44"/>
      <c r="G12" s="43"/>
      <c r="H12" s="43"/>
      <c r="I12" s="43"/>
    </row>
    <row r="13" spans="1:9" ht="76.5" hidden="1">
      <c r="A13" s="41" t="s">
        <v>373</v>
      </c>
      <c r="B13" s="42">
        <v>2438425</v>
      </c>
      <c r="C13" s="43" t="s">
        <v>360</v>
      </c>
      <c r="D13" s="43" t="s">
        <v>657</v>
      </c>
      <c r="E13" s="44" t="s">
        <v>374</v>
      </c>
      <c r="F13" s="44" t="s">
        <v>357</v>
      </c>
      <c r="G13" s="43"/>
      <c r="H13" s="43"/>
      <c r="I13" s="43" t="s">
        <v>358</v>
      </c>
    </row>
    <row r="14" spans="1:9" ht="38.25" hidden="1">
      <c r="A14" s="41" t="s">
        <v>375</v>
      </c>
      <c r="B14" s="42">
        <v>149500</v>
      </c>
      <c r="C14" s="43" t="s">
        <v>364</v>
      </c>
      <c r="D14" s="43" t="s">
        <v>657</v>
      </c>
      <c r="E14" s="44" t="s">
        <v>374</v>
      </c>
      <c r="F14" s="44" t="s">
        <v>357</v>
      </c>
      <c r="G14" s="43"/>
      <c r="H14" s="43"/>
      <c r="I14" s="43" t="s">
        <v>358</v>
      </c>
    </row>
    <row r="15" spans="1:9" ht="76.5" hidden="1">
      <c r="A15" s="41" t="s">
        <v>376</v>
      </c>
      <c r="B15" s="42">
        <v>448790</v>
      </c>
      <c r="C15" s="43" t="s">
        <v>369</v>
      </c>
      <c r="D15" s="43" t="s">
        <v>657</v>
      </c>
      <c r="E15" s="44" t="s">
        <v>374</v>
      </c>
      <c r="F15" s="44" t="s">
        <v>357</v>
      </c>
      <c r="G15" s="43"/>
      <c r="H15" s="43"/>
      <c r="I15" s="43" t="s">
        <v>358</v>
      </c>
    </row>
    <row r="16" spans="1:9" ht="38.25" hidden="1">
      <c r="A16" s="41" t="s">
        <v>377</v>
      </c>
      <c r="B16" s="42">
        <v>49500</v>
      </c>
      <c r="C16" s="43" t="s">
        <v>371</v>
      </c>
      <c r="D16" s="43" t="s">
        <v>657</v>
      </c>
      <c r="E16" s="44" t="s">
        <v>374</v>
      </c>
      <c r="F16" s="44"/>
      <c r="G16" s="43"/>
      <c r="H16" s="43"/>
      <c r="I16" s="43" t="s">
        <v>358</v>
      </c>
    </row>
    <row r="17" spans="1:9" ht="242.25" hidden="1">
      <c r="A17" s="41" t="s">
        <v>378</v>
      </c>
      <c r="B17" s="42">
        <v>247000</v>
      </c>
      <c r="C17" s="43" t="s">
        <v>484</v>
      </c>
      <c r="D17" s="43" t="s">
        <v>270</v>
      </c>
      <c r="E17" s="44" t="s">
        <v>379</v>
      </c>
      <c r="F17" s="44" t="s">
        <v>380</v>
      </c>
      <c r="G17" s="43"/>
      <c r="H17" s="43"/>
      <c r="I17" s="43" t="s">
        <v>358</v>
      </c>
    </row>
    <row r="18" spans="1:9" ht="318.75" hidden="1">
      <c r="A18" s="41" t="s">
        <v>381</v>
      </c>
      <c r="B18" s="42">
        <v>129300</v>
      </c>
      <c r="C18" s="43" t="s">
        <v>817</v>
      </c>
      <c r="D18" s="43" t="s">
        <v>270</v>
      </c>
      <c r="E18" s="44" t="s">
        <v>382</v>
      </c>
      <c r="F18" s="44" t="s">
        <v>383</v>
      </c>
      <c r="G18" s="43"/>
      <c r="H18" s="43"/>
      <c r="I18" s="43" t="s">
        <v>358</v>
      </c>
    </row>
    <row r="19" spans="1:9" ht="114.75" hidden="1">
      <c r="A19" s="41" t="s">
        <v>384</v>
      </c>
      <c r="B19" s="42">
        <v>154200</v>
      </c>
      <c r="C19" s="43" t="s">
        <v>49</v>
      </c>
      <c r="D19" s="43" t="s">
        <v>270</v>
      </c>
      <c r="E19" s="44" t="s">
        <v>385</v>
      </c>
      <c r="F19" s="44" t="s">
        <v>386</v>
      </c>
      <c r="G19" s="43"/>
      <c r="H19" s="43"/>
      <c r="I19" s="43" t="s">
        <v>358</v>
      </c>
    </row>
    <row r="20" spans="1:9" ht="229.5" hidden="1">
      <c r="A20" s="41" t="s">
        <v>247</v>
      </c>
      <c r="B20" s="42">
        <v>495864</v>
      </c>
      <c r="C20" s="43" t="s">
        <v>387</v>
      </c>
      <c r="D20" s="43" t="s">
        <v>388</v>
      </c>
      <c r="E20" s="44" t="s">
        <v>389</v>
      </c>
      <c r="F20" s="44" t="s">
        <v>390</v>
      </c>
      <c r="G20" s="43"/>
      <c r="H20" s="43"/>
      <c r="I20" s="43" t="s">
        <v>358</v>
      </c>
    </row>
    <row r="21" spans="1:9" ht="280.5" hidden="1">
      <c r="A21" s="41" t="s">
        <v>269</v>
      </c>
      <c r="B21" s="42">
        <v>10000</v>
      </c>
      <c r="C21" s="43" t="s">
        <v>391</v>
      </c>
      <c r="D21" s="43" t="s">
        <v>270</v>
      </c>
      <c r="E21" s="44" t="s">
        <v>392</v>
      </c>
      <c r="F21" s="44" t="s">
        <v>393</v>
      </c>
      <c r="G21" s="43"/>
      <c r="H21" s="43"/>
      <c r="I21" s="43" t="s">
        <v>358</v>
      </c>
    </row>
    <row r="22" spans="1:9" ht="140.25" hidden="1">
      <c r="A22" s="41" t="s">
        <v>300</v>
      </c>
      <c r="B22" s="42">
        <v>95000</v>
      </c>
      <c r="C22" s="43" t="s">
        <v>299</v>
      </c>
      <c r="D22" s="43" t="s">
        <v>394</v>
      </c>
      <c r="E22" s="44" t="s">
        <v>395</v>
      </c>
      <c r="F22" s="44"/>
      <c r="G22" s="43"/>
      <c r="H22" s="43"/>
      <c r="I22" s="43" t="s">
        <v>358</v>
      </c>
    </row>
    <row r="23" spans="1:9" ht="140.25" hidden="1">
      <c r="A23" s="41" t="s">
        <v>300</v>
      </c>
      <c r="B23" s="42">
        <v>65000</v>
      </c>
      <c r="C23" s="43" t="s">
        <v>299</v>
      </c>
      <c r="D23" s="43" t="s">
        <v>396</v>
      </c>
      <c r="E23" s="44" t="s">
        <v>397</v>
      </c>
      <c r="F23" s="44" t="s">
        <v>357</v>
      </c>
      <c r="G23" s="43"/>
      <c r="H23" s="43"/>
      <c r="I23" s="43" t="s">
        <v>358</v>
      </c>
    </row>
    <row r="24" spans="1:9" ht="38.25" hidden="1">
      <c r="A24" s="41" t="s">
        <v>398</v>
      </c>
      <c r="B24" s="42">
        <v>1005000</v>
      </c>
      <c r="C24" s="43" t="s">
        <v>364</v>
      </c>
      <c r="D24" s="43" t="s">
        <v>796</v>
      </c>
      <c r="E24" s="44" t="s">
        <v>399</v>
      </c>
      <c r="F24" s="44" t="s">
        <v>357</v>
      </c>
      <c r="G24" s="43"/>
      <c r="H24" s="43"/>
      <c r="I24" s="43" t="s">
        <v>358</v>
      </c>
    </row>
    <row r="25" spans="1:9" ht="38.25" hidden="1">
      <c r="A25" s="41" t="s">
        <v>400</v>
      </c>
      <c r="B25" s="42">
        <v>1679600</v>
      </c>
      <c r="C25" s="43" t="s">
        <v>364</v>
      </c>
      <c r="D25" s="43" t="s">
        <v>108</v>
      </c>
      <c r="E25" s="44" t="s">
        <v>401</v>
      </c>
      <c r="F25" s="44" t="s">
        <v>357</v>
      </c>
      <c r="G25" s="43"/>
      <c r="H25" s="43"/>
      <c r="I25" s="43" t="s">
        <v>358</v>
      </c>
    </row>
    <row r="26" spans="1:9" ht="38.25" hidden="1">
      <c r="A26" s="41" t="s">
        <v>400</v>
      </c>
      <c r="B26" s="42">
        <v>4372100</v>
      </c>
      <c r="C26" s="43" t="s">
        <v>364</v>
      </c>
      <c r="D26" s="43" t="s">
        <v>108</v>
      </c>
      <c r="E26" s="44" t="s">
        <v>402</v>
      </c>
      <c r="F26" s="44" t="s">
        <v>357</v>
      </c>
      <c r="G26" s="43"/>
      <c r="H26" s="43"/>
      <c r="I26" s="43" t="s">
        <v>358</v>
      </c>
    </row>
    <row r="27" spans="1:9" ht="76.5" hidden="1">
      <c r="A27" s="41" t="s">
        <v>403</v>
      </c>
      <c r="B27" s="42">
        <v>589900</v>
      </c>
      <c r="C27" s="43" t="s">
        <v>369</v>
      </c>
      <c r="D27" s="43" t="s">
        <v>108</v>
      </c>
      <c r="E27" s="44" t="s">
        <v>402</v>
      </c>
      <c r="F27" s="44" t="s">
        <v>357</v>
      </c>
      <c r="G27" s="43"/>
      <c r="H27" s="43"/>
      <c r="I27" s="43" t="s">
        <v>358</v>
      </c>
    </row>
    <row r="28" spans="1:9" ht="38.25" hidden="1">
      <c r="A28" s="41" t="s">
        <v>404</v>
      </c>
      <c r="B28" s="42">
        <v>3699578</v>
      </c>
      <c r="C28" s="43" t="s">
        <v>364</v>
      </c>
      <c r="D28" s="43" t="s">
        <v>108</v>
      </c>
      <c r="E28" s="44" t="s">
        <v>405</v>
      </c>
      <c r="F28" s="44" t="s">
        <v>357</v>
      </c>
      <c r="G28" s="43"/>
      <c r="H28" s="43"/>
      <c r="I28" s="43" t="s">
        <v>358</v>
      </c>
    </row>
    <row r="29" spans="1:9" ht="38.25" hidden="1">
      <c r="A29" s="41" t="s">
        <v>406</v>
      </c>
      <c r="B29" s="42">
        <v>5792916</v>
      </c>
      <c r="C29" s="43" t="s">
        <v>364</v>
      </c>
      <c r="D29" s="43" t="s">
        <v>108</v>
      </c>
      <c r="E29" s="44" t="s">
        <v>407</v>
      </c>
      <c r="F29" s="44" t="s">
        <v>357</v>
      </c>
      <c r="G29" s="43"/>
      <c r="H29" s="43"/>
      <c r="I29" s="43" t="s">
        <v>358</v>
      </c>
    </row>
    <row r="30" spans="1:9" ht="76.5" hidden="1">
      <c r="A30" s="41" t="s">
        <v>408</v>
      </c>
      <c r="B30" s="42">
        <v>0</v>
      </c>
      <c r="C30" s="43" t="s">
        <v>369</v>
      </c>
      <c r="D30" s="43" t="s">
        <v>108</v>
      </c>
      <c r="E30" s="44" t="s">
        <v>407</v>
      </c>
      <c r="F30" s="44" t="s">
        <v>357</v>
      </c>
      <c r="G30" s="43"/>
      <c r="H30" s="43"/>
      <c r="I30" s="43" t="s">
        <v>358</v>
      </c>
    </row>
    <row r="31" spans="1:9" ht="38.25" hidden="1">
      <c r="A31" s="41" t="s">
        <v>409</v>
      </c>
      <c r="B31" s="42">
        <v>5875000</v>
      </c>
      <c r="C31" s="43" t="s">
        <v>364</v>
      </c>
      <c r="D31" s="43" t="s">
        <v>410</v>
      </c>
      <c r="E31" s="44" t="s">
        <v>411</v>
      </c>
      <c r="F31" s="44" t="s">
        <v>357</v>
      </c>
      <c r="G31" s="43"/>
      <c r="H31" s="43"/>
      <c r="I31" s="43" t="s">
        <v>358</v>
      </c>
    </row>
    <row r="32" spans="1:9" ht="38.25" hidden="1">
      <c r="A32" s="41" t="s">
        <v>412</v>
      </c>
      <c r="B32" s="42">
        <v>254935</v>
      </c>
      <c r="C32" s="43" t="s">
        <v>364</v>
      </c>
      <c r="D32" s="43" t="s">
        <v>1167</v>
      </c>
      <c r="E32" s="44" t="s">
        <v>413</v>
      </c>
      <c r="F32" s="44"/>
      <c r="G32" s="43"/>
      <c r="H32" s="43"/>
      <c r="I32" s="43" t="s">
        <v>358</v>
      </c>
    </row>
    <row r="33" spans="1:9" ht="38.25" hidden="1">
      <c r="A33" s="41" t="s">
        <v>414</v>
      </c>
      <c r="B33" s="42">
        <v>217940</v>
      </c>
      <c r="C33" s="43" t="s">
        <v>371</v>
      </c>
      <c r="D33" s="43" t="s">
        <v>1167</v>
      </c>
      <c r="E33" s="44" t="s">
        <v>413</v>
      </c>
      <c r="F33" s="44"/>
      <c r="G33" s="43"/>
      <c r="H33" s="43"/>
      <c r="I33" s="43" t="s">
        <v>358</v>
      </c>
    </row>
    <row r="34" spans="1:9" ht="89.25" hidden="1">
      <c r="A34" s="41" t="s">
        <v>415</v>
      </c>
      <c r="B34" s="42">
        <v>0</v>
      </c>
      <c r="C34" s="43" t="s">
        <v>416</v>
      </c>
      <c r="D34" s="43"/>
      <c r="E34" s="44" t="s">
        <v>417</v>
      </c>
      <c r="F34" s="44" t="s">
        <v>418</v>
      </c>
      <c r="G34" s="43"/>
      <c r="H34" s="43"/>
      <c r="I34" s="43"/>
    </row>
    <row r="35" spans="1:9" ht="51" hidden="1">
      <c r="A35" s="41" t="s">
        <v>419</v>
      </c>
      <c r="B35" s="42">
        <v>0</v>
      </c>
      <c r="C35" s="43" t="s">
        <v>420</v>
      </c>
      <c r="D35" s="43"/>
      <c r="E35" s="44"/>
      <c r="F35" s="44" t="s">
        <v>421</v>
      </c>
      <c r="G35" s="43"/>
      <c r="H35" s="43"/>
      <c r="I35" s="43"/>
    </row>
    <row r="36" spans="1:9" ht="76.5" hidden="1">
      <c r="A36" s="41" t="s">
        <v>422</v>
      </c>
      <c r="B36" s="42">
        <v>25000</v>
      </c>
      <c r="C36" s="43" t="s">
        <v>369</v>
      </c>
      <c r="D36" s="43" t="s">
        <v>1167</v>
      </c>
      <c r="E36" s="44" t="s">
        <v>413</v>
      </c>
      <c r="F36" s="44" t="s">
        <v>357</v>
      </c>
      <c r="G36" s="43"/>
      <c r="H36" s="43"/>
      <c r="I36" s="43" t="s">
        <v>358</v>
      </c>
    </row>
    <row r="37" spans="1:9" ht="38.25" hidden="1">
      <c r="A37" s="41" t="s">
        <v>423</v>
      </c>
      <c r="B37" s="42">
        <v>800000</v>
      </c>
      <c r="C37" s="43" t="s">
        <v>424</v>
      </c>
      <c r="D37" s="43" t="s">
        <v>425</v>
      </c>
      <c r="E37" s="44" t="s">
        <v>426</v>
      </c>
      <c r="F37" s="44" t="s">
        <v>427</v>
      </c>
      <c r="G37" s="43"/>
      <c r="H37" s="43"/>
      <c r="I37" s="43" t="s">
        <v>358</v>
      </c>
    </row>
    <row r="38" spans="1:9" ht="38.25" hidden="1">
      <c r="A38" s="41" t="s">
        <v>428</v>
      </c>
      <c r="B38" s="42">
        <v>30000</v>
      </c>
      <c r="C38" s="43" t="s">
        <v>371</v>
      </c>
      <c r="D38" s="43" t="s">
        <v>108</v>
      </c>
      <c r="E38" s="44" t="s">
        <v>402</v>
      </c>
      <c r="F38" s="44" t="s">
        <v>357</v>
      </c>
      <c r="G38" s="43"/>
      <c r="H38" s="43"/>
      <c r="I38" s="43" t="s">
        <v>358</v>
      </c>
    </row>
    <row r="39" spans="1:9" ht="38.25" hidden="1">
      <c r="A39" s="41" t="s">
        <v>429</v>
      </c>
      <c r="B39" s="42">
        <v>91450</v>
      </c>
      <c r="C39" s="43" t="s">
        <v>364</v>
      </c>
      <c r="D39" s="43" t="s">
        <v>819</v>
      </c>
      <c r="E39" s="44" t="s">
        <v>430</v>
      </c>
      <c r="F39" s="44" t="s">
        <v>357</v>
      </c>
      <c r="G39" s="43"/>
      <c r="H39" s="43"/>
      <c r="I39" s="43" t="s">
        <v>358</v>
      </c>
    </row>
    <row r="40" spans="1:9" ht="38.25" hidden="1">
      <c r="A40" s="41" t="s">
        <v>429</v>
      </c>
      <c r="B40" s="42">
        <v>13713328</v>
      </c>
      <c r="C40" s="43" t="s">
        <v>364</v>
      </c>
      <c r="D40" s="43" t="s">
        <v>819</v>
      </c>
      <c r="E40" s="44" t="s">
        <v>431</v>
      </c>
      <c r="F40" s="44" t="s">
        <v>357</v>
      </c>
      <c r="G40" s="43"/>
      <c r="H40" s="43"/>
      <c r="I40" s="43" t="s">
        <v>358</v>
      </c>
    </row>
    <row r="41" spans="1:9" ht="38.25" hidden="1">
      <c r="A41" s="41" t="s">
        <v>432</v>
      </c>
      <c r="B41" s="42">
        <v>220000</v>
      </c>
      <c r="C41" s="43" t="s">
        <v>364</v>
      </c>
      <c r="D41" s="43" t="s">
        <v>1200</v>
      </c>
      <c r="E41" s="44" t="s">
        <v>433</v>
      </c>
      <c r="F41" s="44" t="s">
        <v>357</v>
      </c>
      <c r="G41" s="43"/>
      <c r="H41" s="43"/>
      <c r="I41" s="43"/>
    </row>
    <row r="42" spans="1:9" ht="38.25" hidden="1">
      <c r="A42" s="41" t="s">
        <v>432</v>
      </c>
      <c r="B42" s="42">
        <v>1019000</v>
      </c>
      <c r="C42" s="43" t="s">
        <v>364</v>
      </c>
      <c r="D42" s="43" t="s">
        <v>1200</v>
      </c>
      <c r="E42" s="44" t="s">
        <v>434</v>
      </c>
      <c r="F42" s="44" t="s">
        <v>357</v>
      </c>
      <c r="G42" s="43"/>
      <c r="H42" s="43"/>
      <c r="I42" s="43"/>
    </row>
    <row r="43" spans="1:9" ht="38.25" hidden="1">
      <c r="A43" s="41" t="s">
        <v>435</v>
      </c>
      <c r="B43" s="42">
        <v>147000</v>
      </c>
      <c r="C43" s="43" t="s">
        <v>364</v>
      </c>
      <c r="D43" s="43" t="s">
        <v>613</v>
      </c>
      <c r="E43" s="44" t="s">
        <v>436</v>
      </c>
      <c r="F43" s="44" t="s">
        <v>357</v>
      </c>
      <c r="G43" s="43"/>
      <c r="H43" s="43"/>
      <c r="I43" s="43"/>
    </row>
    <row r="44" spans="1:9" ht="38.25" hidden="1">
      <c r="A44" s="41" t="s">
        <v>437</v>
      </c>
      <c r="B44" s="42">
        <v>97200</v>
      </c>
      <c r="C44" s="43" t="s">
        <v>364</v>
      </c>
      <c r="D44" s="43" t="s">
        <v>1200</v>
      </c>
      <c r="E44" s="44" t="s">
        <v>438</v>
      </c>
      <c r="F44" s="44" t="s">
        <v>357</v>
      </c>
      <c r="G44" s="43"/>
      <c r="H44" s="43"/>
      <c r="I44" s="43" t="s">
        <v>358</v>
      </c>
    </row>
    <row r="45" spans="1:9" ht="76.5" hidden="1">
      <c r="A45" s="41" t="s">
        <v>439</v>
      </c>
      <c r="B45" s="42">
        <v>0</v>
      </c>
      <c r="C45" s="43" t="s">
        <v>440</v>
      </c>
      <c r="D45" s="43"/>
      <c r="E45" s="44" t="s">
        <v>417</v>
      </c>
      <c r="F45" s="44" t="s">
        <v>441</v>
      </c>
      <c r="G45" s="43"/>
      <c r="H45" s="43"/>
      <c r="I45" s="43" t="s">
        <v>358</v>
      </c>
    </row>
    <row r="46" spans="1:9" ht="128.25" hidden="1" thickBot="1">
      <c r="A46" s="45" t="s">
        <v>442</v>
      </c>
      <c r="B46" s="46">
        <v>99305</v>
      </c>
      <c r="C46" s="47" t="s">
        <v>443</v>
      </c>
      <c r="D46" s="47" t="s">
        <v>444</v>
      </c>
      <c r="E46" s="48" t="s">
        <v>445</v>
      </c>
      <c r="F46" s="48" t="s">
        <v>446</v>
      </c>
      <c r="G46" s="47"/>
      <c r="H46" s="47"/>
      <c r="I46" s="47" t="s">
        <v>358</v>
      </c>
    </row>
    <row r="52" spans="1:6" ht="12.75">
      <c r="A52" s="49" t="s">
        <v>359</v>
      </c>
      <c r="B52" s="50">
        <f>B3+B4</f>
        <v>7908086</v>
      </c>
      <c r="C52" s="49"/>
      <c r="D52" s="49" t="s">
        <v>270</v>
      </c>
      <c r="E52" s="102">
        <f>B52+B53+B54+B55+B56</f>
        <v>11991630</v>
      </c>
      <c r="F52" s="103"/>
    </row>
    <row r="53" spans="1:6" ht="38.25">
      <c r="A53" s="49" t="s">
        <v>363</v>
      </c>
      <c r="B53" s="50">
        <f>B5+B6+B7</f>
        <v>2351140</v>
      </c>
      <c r="C53" s="49"/>
      <c r="D53" s="49" t="s">
        <v>447</v>
      </c>
      <c r="E53" s="104"/>
      <c r="F53" s="105"/>
    </row>
    <row r="54" spans="1:6" ht="25.5">
      <c r="A54" s="49" t="s">
        <v>368</v>
      </c>
      <c r="B54" s="50">
        <f>B8+B9</f>
        <v>568121</v>
      </c>
      <c r="C54" s="49"/>
      <c r="D54" s="49" t="s">
        <v>448</v>
      </c>
      <c r="E54" s="104"/>
      <c r="F54" s="105"/>
    </row>
    <row r="55" spans="1:6" ht="25.5">
      <c r="A55" s="49" t="s">
        <v>370</v>
      </c>
      <c r="B55" s="50">
        <f>B10+B11+B12</f>
        <v>364283</v>
      </c>
      <c r="C55" s="49"/>
      <c r="D55" s="49" t="s">
        <v>449</v>
      </c>
      <c r="E55" s="104"/>
      <c r="F55" s="105"/>
    </row>
    <row r="56" spans="1:6" ht="12.75">
      <c r="A56" s="49" t="s">
        <v>423</v>
      </c>
      <c r="B56" s="50">
        <f>B37</f>
        <v>800000</v>
      </c>
      <c r="C56" s="49"/>
      <c r="D56" s="49" t="s">
        <v>425</v>
      </c>
      <c r="E56" s="106"/>
      <c r="F56" s="107"/>
    </row>
    <row r="57" spans="1:4" ht="12.75">
      <c r="A57" s="52" t="s">
        <v>398</v>
      </c>
      <c r="B57" s="53">
        <f>B24</f>
        <v>1005000</v>
      </c>
      <c r="C57" s="52"/>
      <c r="D57" s="52" t="s">
        <v>796</v>
      </c>
    </row>
    <row r="58" spans="1:4" ht="12.75">
      <c r="A58" s="55" t="s">
        <v>429</v>
      </c>
      <c r="B58" s="56">
        <f>B40+B39</f>
        <v>13804778</v>
      </c>
      <c r="C58" s="55"/>
      <c r="D58" s="55" t="s">
        <v>819</v>
      </c>
    </row>
    <row r="59" spans="1:4" ht="12.75">
      <c r="A59" s="57" t="s">
        <v>404</v>
      </c>
      <c r="B59" s="58">
        <f>B28</f>
        <v>3699578</v>
      </c>
      <c r="C59" s="57"/>
      <c r="D59" s="57" t="s">
        <v>108</v>
      </c>
    </row>
    <row r="60" spans="1:6" ht="12.75">
      <c r="A60" s="52" t="s">
        <v>593</v>
      </c>
      <c r="B60" s="53">
        <f>B2</f>
        <v>654606</v>
      </c>
      <c r="C60" s="52"/>
      <c r="D60" s="52" t="s">
        <v>613</v>
      </c>
      <c r="E60" s="102">
        <f>B60+B61</f>
        <v>801606</v>
      </c>
      <c r="F60" s="103"/>
    </row>
    <row r="61" spans="1:6" ht="12.75">
      <c r="A61" s="52" t="s">
        <v>435</v>
      </c>
      <c r="B61" s="53">
        <f>B43</f>
        <v>147000</v>
      </c>
      <c r="C61" s="52"/>
      <c r="D61" s="52" t="s">
        <v>613</v>
      </c>
      <c r="E61" s="106"/>
      <c r="F61" s="107"/>
    </row>
    <row r="62" spans="1:6" ht="12.75">
      <c r="A62" s="49" t="s">
        <v>373</v>
      </c>
      <c r="B62" s="50">
        <f>B13</f>
        <v>2438425</v>
      </c>
      <c r="C62" s="49"/>
      <c r="D62" s="49" t="s">
        <v>657</v>
      </c>
      <c r="E62" s="102">
        <f>B62+B63+B64+B65</f>
        <v>3086215</v>
      </c>
      <c r="F62" s="103"/>
    </row>
    <row r="63" spans="1:6" ht="12.75">
      <c r="A63" s="49" t="s">
        <v>375</v>
      </c>
      <c r="B63" s="50">
        <f>B14</f>
        <v>149500</v>
      </c>
      <c r="C63" s="49"/>
      <c r="D63" s="49" t="s">
        <v>657</v>
      </c>
      <c r="E63" s="104"/>
      <c r="F63" s="105"/>
    </row>
    <row r="64" spans="1:6" ht="12.75">
      <c r="A64" s="49" t="s">
        <v>376</v>
      </c>
      <c r="B64" s="50">
        <f>B15</f>
        <v>448790</v>
      </c>
      <c r="C64" s="49"/>
      <c r="D64" s="49" t="s">
        <v>657</v>
      </c>
      <c r="E64" s="104"/>
      <c r="F64" s="105"/>
    </row>
    <row r="65" spans="1:6" ht="12.75">
      <c r="A65" s="49" t="s">
        <v>377</v>
      </c>
      <c r="B65" s="50">
        <f>B16</f>
        <v>49500</v>
      </c>
      <c r="C65" s="49"/>
      <c r="D65" s="49" t="s">
        <v>657</v>
      </c>
      <c r="E65" s="106"/>
      <c r="F65" s="107"/>
    </row>
    <row r="66" spans="1:4" ht="12.75">
      <c r="A66" s="52" t="s">
        <v>409</v>
      </c>
      <c r="B66" s="53">
        <f>B31</f>
        <v>5875000</v>
      </c>
      <c r="C66" s="52"/>
      <c r="D66" s="52" t="s">
        <v>410</v>
      </c>
    </row>
    <row r="67" spans="1:4" ht="12.75">
      <c r="A67" s="57" t="s">
        <v>406</v>
      </c>
      <c r="B67" s="58">
        <f>B29</f>
        <v>5792916</v>
      </c>
      <c r="C67" s="57"/>
      <c r="D67" s="57" t="s">
        <v>108</v>
      </c>
    </row>
    <row r="68" spans="1:4" ht="12.75">
      <c r="A68" s="55" t="s">
        <v>437</v>
      </c>
      <c r="B68" s="56">
        <f>B44</f>
        <v>97200</v>
      </c>
      <c r="C68" s="55"/>
      <c r="D68" s="55" t="s">
        <v>1200</v>
      </c>
    </row>
    <row r="69" spans="1:6" ht="12.75">
      <c r="A69" s="49" t="s">
        <v>400</v>
      </c>
      <c r="B69" s="50">
        <f>B25+B26</f>
        <v>6051700</v>
      </c>
      <c r="C69" s="49"/>
      <c r="D69" s="49" t="s">
        <v>108</v>
      </c>
      <c r="E69" s="102">
        <f>B69+B70+B71</f>
        <v>6671600</v>
      </c>
      <c r="F69" s="103"/>
    </row>
    <row r="70" spans="1:6" ht="12.75">
      <c r="A70" s="49" t="s">
        <v>403</v>
      </c>
      <c r="B70" s="50">
        <f>B27</f>
        <v>589900</v>
      </c>
      <c r="C70" s="49"/>
      <c r="D70" s="49" t="s">
        <v>108</v>
      </c>
      <c r="E70" s="104"/>
      <c r="F70" s="105"/>
    </row>
    <row r="71" spans="1:6" ht="12.75">
      <c r="A71" s="49" t="s">
        <v>428</v>
      </c>
      <c r="B71" s="50">
        <f>B38</f>
        <v>30000</v>
      </c>
      <c r="C71" s="49"/>
      <c r="D71" s="49" t="s">
        <v>108</v>
      </c>
      <c r="E71" s="106"/>
      <c r="F71" s="107"/>
    </row>
    <row r="72" spans="1:4" ht="12.75">
      <c r="A72" s="55" t="s">
        <v>432</v>
      </c>
      <c r="B72" s="56">
        <f>B41+B42</f>
        <v>1239000</v>
      </c>
      <c r="C72" s="55"/>
      <c r="D72" s="55" t="s">
        <v>1200</v>
      </c>
    </row>
    <row r="73" spans="1:6" ht="12.75">
      <c r="A73" s="57" t="s">
        <v>412</v>
      </c>
      <c r="B73" s="58">
        <f>B32</f>
        <v>254935</v>
      </c>
      <c r="C73" s="57"/>
      <c r="D73" s="57" t="s">
        <v>1167</v>
      </c>
      <c r="E73" s="102">
        <f>B73+B74+B75</f>
        <v>497875</v>
      </c>
      <c r="F73" s="103"/>
    </row>
    <row r="74" spans="1:6" ht="12.75">
      <c r="A74" s="57" t="s">
        <v>422</v>
      </c>
      <c r="B74" s="58">
        <f>B36</f>
        <v>25000</v>
      </c>
      <c r="C74" s="57"/>
      <c r="D74" s="57" t="s">
        <v>1167</v>
      </c>
      <c r="E74" s="104"/>
      <c r="F74" s="105"/>
    </row>
    <row r="75" spans="1:6" ht="12.75">
      <c r="A75" s="57" t="s">
        <v>414</v>
      </c>
      <c r="B75" s="58">
        <f>B33</f>
        <v>217940</v>
      </c>
      <c r="C75" s="57"/>
      <c r="D75" s="57" t="s">
        <v>1167</v>
      </c>
      <c r="E75" s="106"/>
      <c r="F75" s="107"/>
    </row>
    <row r="76" spans="1:6" ht="12.75">
      <c r="A76" s="59" t="s">
        <v>378</v>
      </c>
      <c r="B76" s="60">
        <f>B17</f>
        <v>247000</v>
      </c>
      <c r="C76" s="59"/>
      <c r="D76" s="59" t="s">
        <v>270</v>
      </c>
      <c r="E76" s="102">
        <f>B76+B77+B78+B79</f>
        <v>629805</v>
      </c>
      <c r="F76" s="103"/>
    </row>
    <row r="77" spans="1:6" ht="12.75">
      <c r="A77" s="59" t="s">
        <v>381</v>
      </c>
      <c r="B77" s="60">
        <f>B18</f>
        <v>129300</v>
      </c>
      <c r="C77" s="59"/>
      <c r="D77" s="59" t="s">
        <v>270</v>
      </c>
      <c r="E77" s="104"/>
      <c r="F77" s="105"/>
    </row>
    <row r="78" spans="1:6" ht="12.75">
      <c r="A78" s="59" t="s">
        <v>384</v>
      </c>
      <c r="B78" s="60">
        <f>B19</f>
        <v>154200</v>
      </c>
      <c r="C78" s="59"/>
      <c r="D78" s="59" t="s">
        <v>270</v>
      </c>
      <c r="E78" s="104"/>
      <c r="F78" s="105"/>
    </row>
    <row r="79" spans="1:6" ht="12.75">
      <c r="A79" s="59" t="s">
        <v>442</v>
      </c>
      <c r="B79" s="60">
        <f>B46</f>
        <v>99305</v>
      </c>
      <c r="C79" s="59"/>
      <c r="D79" s="59" t="s">
        <v>444</v>
      </c>
      <c r="E79" s="106"/>
      <c r="F79" s="107"/>
    </row>
    <row r="80" spans="1:4" ht="12.75">
      <c r="A80" s="57" t="s">
        <v>247</v>
      </c>
      <c r="B80" s="58">
        <f>B20</f>
        <v>495864</v>
      </c>
      <c r="C80" s="57"/>
      <c r="D80" s="57" t="s">
        <v>388</v>
      </c>
    </row>
    <row r="81" spans="1:4" ht="12.75">
      <c r="A81" s="55" t="s">
        <v>269</v>
      </c>
      <c r="B81" s="56">
        <f>B21</f>
        <v>10000</v>
      </c>
      <c r="C81" s="55"/>
      <c r="D81" s="55" t="s">
        <v>270</v>
      </c>
    </row>
    <row r="82" spans="1:4" ht="25.5">
      <c r="A82" s="57" t="s">
        <v>300</v>
      </c>
      <c r="B82" s="58">
        <f>B22+B23</f>
        <v>160000</v>
      </c>
      <c r="C82" s="57"/>
      <c r="D82" s="57" t="s">
        <v>450</v>
      </c>
    </row>
  </sheetData>
  <sheetProtection/>
  <mergeCells count="6">
    <mergeCell ref="E73:F75"/>
    <mergeCell ref="E76:F79"/>
    <mergeCell ref="E52:F56"/>
    <mergeCell ref="E60:F61"/>
    <mergeCell ref="E62:F65"/>
    <mergeCell ref="E69:F7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Пользователь</cp:lastModifiedBy>
  <cp:lastPrinted>2015-07-15T09:36:48Z</cp:lastPrinted>
  <dcterms:created xsi:type="dcterms:W3CDTF">2013-01-17T06:37:06Z</dcterms:created>
  <dcterms:modified xsi:type="dcterms:W3CDTF">2015-07-15T10:30:38Z</dcterms:modified>
  <cp:category/>
  <cp:version/>
  <cp:contentType/>
  <cp:contentStatus/>
</cp:coreProperties>
</file>